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A928EF3-1941-479F-959B-41D913D6F9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F20" i="20" s="1"/>
  <c r="E19" i="20"/>
  <c r="E20" i="20" s="1"/>
  <c r="D19" i="20"/>
  <c r="D20" i="20" s="1"/>
  <c r="F11" i="20"/>
  <c r="F12" i="20" s="1"/>
  <c r="E11" i="20"/>
  <c r="E12" i="20" s="1"/>
  <c r="D11" i="20"/>
  <c r="D12" i="20" s="1"/>
  <c r="M65" i="16" l="1"/>
  <c r="N65" i="16"/>
  <c r="L65" i="16"/>
  <c r="L71" i="16" l="1"/>
  <c r="M71" i="16"/>
  <c r="N71" i="16"/>
  <c r="L19" i="16"/>
  <c r="M19" i="16"/>
  <c r="N19" i="16"/>
  <c r="L42" i="16"/>
  <c r="M42" i="16"/>
  <c r="N42" i="16"/>
  <c r="H11" i="15"/>
  <c r="I11" i="15"/>
  <c r="G11" i="15"/>
  <c r="L48" i="16"/>
  <c r="M48" i="16"/>
  <c r="N48" i="16"/>
  <c r="L64" i="16"/>
  <c r="M64" i="16"/>
  <c r="N64" i="16"/>
  <c r="L33" i="16"/>
  <c r="M33" i="16"/>
  <c r="N33" i="16"/>
  <c r="L54" i="16"/>
  <c r="M54" i="16"/>
  <c r="N54" i="16"/>
  <c r="L79" i="16"/>
  <c r="M79" i="16"/>
  <c r="N79" i="16"/>
  <c r="L60" i="16"/>
  <c r="M60" i="16"/>
  <c r="N60" i="16"/>
  <c r="L85" i="16"/>
  <c r="M85" i="16"/>
  <c r="N85" i="16"/>
  <c r="L26" i="16"/>
  <c r="M26" i="16"/>
  <c r="N26" i="16"/>
  <c r="L23" i="16"/>
  <c r="M23" i="16"/>
  <c r="N23" i="16"/>
  <c r="L82" i="16" l="1"/>
  <c r="M82" i="16"/>
  <c r="N82" i="16"/>
  <c r="M55" i="16" l="1"/>
  <c r="E9" i="12"/>
  <c r="L55" i="16" l="1"/>
  <c r="N55" i="16"/>
  <c r="L86" i="16"/>
  <c r="M86" i="16"/>
  <c r="N86" i="16"/>
  <c r="L87" i="16" l="1"/>
  <c r="M87" i="16"/>
  <c r="N87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<sst xmlns="http://schemas.openxmlformats.org/spreadsheetml/2006/main" count="521" uniqueCount="335">
  <si>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</si>
  <si>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</si>
  <si>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</si>
  <si>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</si>
  <si>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</si>
  <si>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</si>
  <si>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</si>
  <si>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</si>
  <si>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</si>
  <si>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</si>
  <si>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</si>
  <si>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</si>
  <si>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</si>
  <si>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</si>
  <si>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</si>
  <si>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</si>
  <si>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</si>
  <si>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</si>
  <si>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</si>
  <si>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</si>
  <si>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</si>
  <si>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</si>
  <si>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</si>
  <si>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</si>
  <si>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</si>
  <si>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</si>
  <si>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</si>
  <si>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</si>
  <si>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</si>
  <si>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</si>
  <si>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</si>
  <si>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</si>
  <si>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</si>
  <si>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</si>
  <si>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</si>
  <si>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</si>
  <si>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</si>
  <si>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</si>
  <si>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</si>
  <si>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</si>
  <si>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</si>
  <si>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</si>
  <si>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</si>
  <si>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</si>
  <si>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</si>
  <si>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</si>
  <si>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</si>
  <si>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</si>
  <si>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</si>
  <si>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</si>
  <si>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</si>
  <si>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</si>
  <si>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</si>
  <si>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</si>
  <si>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</si>
  <si>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</si>
  <si>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</si>
  <si>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</si>
  <si>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</si>
  <si>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</si>
  <si>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</si>
  <si>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</si>
  <si>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</si>
  <si>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</si>
  <si>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</si>
  <si>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</si>
  <si>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</si>
  <si>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</si>
  <si>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</si>
  <si>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</si>
  <si>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</si>
  <si>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</si>
  <si>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</si>
  <si>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</si>
  <si>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</si>
  <si>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</si>
  <si>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</si>
  <si>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</si>
  <si>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</si>
  <si>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</si>
  <si>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</si>
  <si>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</si>
  <si>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</si>
  <si>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</si>
  <si>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</si>
  <si>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</si>
  <si>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</si>
  <si>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</si>
  <si>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</si>
  <si>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</si>
  <si>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</si>
  <si>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</si>
  <si>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</si>
  <si>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</si>
  <si>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</si>
  <si>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</si>
  <si>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</si>
  <si>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</si>
  <si>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</si>
  <si>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</si>
  <si>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</si>
  <si>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</si>
  <si>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</si>
  <si>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</si>
  <si>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</si>
  <si>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</si>
  <si>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</si>
  <si>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</si>
  <si>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</si>
  <si>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</si>
  <si>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</si>
  <si>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</si>
  <si>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</si>
  <si>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</si>
  <si>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</si>
  <si>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</si>
  <si>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</si>
  <si>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</si>
  <si>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</si>
  <si>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</si>
  <si>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</si>
  <si>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</si>
  <si>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</si>
  <si>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</si>
  <si>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</si>
  <si>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</si>
  <si>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</si>
  <si>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</si>
  <si>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</si>
  <si>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</si>
  <si>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</si>
  <si>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</si>
  <si>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</si>
  <si>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</si>
  <si>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</si>
  <si>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</si>
  <si>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</si>
  <si>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</si>
  <si>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</si>
  <si>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</si>
  <si>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</si>
  <si>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</si>
  <si>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</si>
  <si>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</si>
  <si>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</si>
  <si>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</si>
  <si>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</si>
  <si>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</si>
  <si>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</si>
  <si>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</si>
  <si>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</si>
  <si>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</si>
  <si>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</si>
  <si>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</si>
  <si>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</si>
  <si>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</si>
  <si>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</si>
  <si>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</si>
  <si>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</si>
  <si>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</si>
  <si>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</si>
  <si>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</si>
  <si>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</si>
  <si>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</si>
  <si>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</si>
  <si>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</si>
  <si>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</si>
  <si>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</si>
  <si>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</si>
  <si>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</si>
  <si>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</si>
  <si>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</si>
  <si>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</si>
  <si>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</si>
  <si>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</si>
  <si>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</si>
  <si>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</si>
  <si>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</si>
  <si>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</si>
  <si>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</si>
  <si>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</si>
  <si>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</si>
  <si>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</si>
  <si>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</si>
  <si>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</si>
  <si>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</si>
  <si>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</si>
  <si>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</si>
  <si>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</si>
  <si>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</si>
  <si>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</si>
  <si>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</si>
  <si>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</si>
  <si>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</si>
  <si>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</si>
  <si>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</si>
  <si>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</si>
  <si>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</si>
  <si>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</si>
  <si>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</si>
  <si>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</si>
  <si>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</si>
  <si>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</si>
  <si>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</si>
  <si>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</si>
  <si>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</si>
  <si>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</si>
  <si>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</si>
  <si>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</si>
  <si>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</si>
  <si>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</si>
  <si>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</si>
  <si>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</si>
  <si>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</si>
  <si>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</si>
  <si>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</si>
  <si>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</si>
  <si>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</si>
  <si>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</si>
  <si>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</si>
  <si>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</si>
  <si>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</si>
  <si>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</si>
  <si>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</si>
  <si>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</si>
  <si>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</si>
  <si>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</si>
  <si>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</si>
  <si>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</si>
  <si>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</si>
  <si>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</si>
  <si>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</si>
  <si>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</si>
  <si>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</si>
  <si>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</si>
  <si>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</si>
  <si>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</si>
  <si>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</si>
  <si>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</si>
  <si>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</si>
  <si>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</si>
  <si>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</si>
  <si>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</si>
  <si>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</si>
  <si>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</si>
  <si>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</si>
  <si>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</si>
  <si>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</si>
  <si>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</si>
  <si>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</si>
  <si>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</si>
  <si>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</si>
  <si>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</si>
  <si>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</si>
  <si>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</si>
  <si>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</si>
  <si>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</si>
  <si>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</si>
  <si>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</si>
  <si>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</si>
  <si>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</si>
  <si>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</si>
  <si>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</si>
  <si>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</si>
  <si>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</si>
  <si>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</si>
  <si>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</si>
  <si>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</si>
  <si>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</si>
  <si>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</si>
  <si>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</si>
  <si>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</si>
  <si>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</si>
  <si>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</si>
  <si>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</si>
  <si>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</si>
  <si>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</si>
  <si>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</si>
  <si>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</si>
  <si>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</si>
  <si>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</si>
  <si>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</si>
  <si>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</si>
  <si>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</si>
  <si>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</si>
  <si>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</si>
  <si>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</si>
  <si>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</si>
  <si>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</si>
  <si>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</si>
  <si>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</si>
  <si>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</si>
  <si>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</si>
  <si>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</si>
  <si>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</si>
  <si>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</si>
  <si>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</si>
  <si>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</si>
  <si>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</si>
  <si>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</si>
  <si>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</si>
  <si>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</si>
  <si>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</si>
  <si>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</si>
  <si>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</si>
  <si>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</si>
  <si>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</si>
  <si>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</si>
  <si>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</si>
  <si>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</si>
  <si>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</si>
  <si>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</si>
  <si>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</si>
  <si>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Total Of  Industrial Sector</t>
  </si>
  <si>
    <t xml:space="preserve">OTC Platform Trading Bulletin No (81) </t>
  </si>
  <si>
    <t>Sunday 10/5/2026</t>
  </si>
  <si>
    <t>Iraq Stock Exchange not trading companies of Sunday 10/5/2026</t>
  </si>
  <si>
    <t>ISX Trading Indices of Sunday 10/5/2026</t>
  </si>
  <si>
    <t>Bulletin No (81)</t>
  </si>
  <si>
    <t xml:space="preserve">Undisclosed Platform Companies Bulletin No (81) </t>
  </si>
  <si>
    <t>Second Platform Market Bulletin No (81)</t>
  </si>
  <si>
    <t xml:space="preserve">Regular Market Bulletin No (81) </t>
  </si>
  <si>
    <t>Bank of Baghdad</t>
  </si>
  <si>
    <t>BBOB</t>
  </si>
  <si>
    <t>Non Iraqis' Bulletin  Sunday   May 10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</si>
  <si>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</si>
  <si>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</si>
  <si>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</si>
  <si>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</si>
  <si>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</si>
  <si>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</si>
  <si>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Investment Bank of Iraq </t>
  </si>
  <si>
    <t>Total Bank sector</t>
  </si>
  <si>
    <t>Non Iraqi Trading of Regular Market (Sell)</t>
  </si>
  <si>
    <t>Al-Mansour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</si>
</sst>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0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314325</xdr:colOff>
      <xdr:row>15</xdr:row>
      <xdr:rowOff>76200</xdr:rowOff>
    </xdr:from>
    <xdr:to>
      <xdr:col>7</xdr:col>
      <xdr:colOff>142875</xdr:colOff>
      <xdr:row>19</xdr:row>
      <xdr:rowOff>603818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A83A96-4DB6-CD5E-E1AC-996A585A1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029200"/>
          <a:ext cx="6219825" cy="2946968"/>
        </a:xfrm>
        <a:prstGeom prst="rect">
          <a:avLst/>
        </a:prstGeom>
      </xdr:spPr>
    </xdr:pic>
    <xdr:clientData/>
  </xdr:twoCellAnchor>
  <xdr:twoCellAnchor editAs="oneCell">
    <xdr:from>
      <xdr:col>7</xdr:col>
      <xdr:colOff>161926</xdr:colOff>
      <xdr:row>15</xdr:row>
      <xdr:rowOff>76200</xdr:rowOff>
    </xdr:from>
    <xdr:to>
      <xdr:col>13</xdr:col>
      <xdr:colOff>2457450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0E0CE7-9733-86A9-FA0A-92EF24C6D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53201" y="5029200"/>
          <a:ext cx="5734049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6</xdr:row>
      <xdr:rowOff>0</xdr:rowOff>
    </xdr:from>
    <xdr:to>
      <xdr:col>13</xdr:col>
      <xdr:colOff>2457450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7A3EAEE-6CDE-EBC9-D325-BA2ED0D9D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24075"/>
          <a:ext cx="34099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1266825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F23C68-9A15-1BFE-5808-7FF58DEEC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4822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0</xdr:colOff>
      <xdr:row>29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99E9E4-2F44-C05D-A004-CF134AC6C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19675" cy="31337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65</xdr:row>
      <xdr:rowOff>28256</xdr:rowOff>
    </xdr:from>
    <xdr:to>
      <xdr:col>13</xdr:col>
      <xdr:colOff>1522971</xdr:colOff>
      <xdr:row>65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55</xdr:row>
      <xdr:rowOff>23547</xdr:rowOff>
    </xdr:from>
    <xdr:to>
      <xdr:col>13</xdr:col>
      <xdr:colOff>1497013</xdr:colOff>
      <xdr:row>55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08A1255-9366-472C-8207-BF072CE59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0"/>
          <a:ext cx="15240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tabSelected="1" zoomScaleNormal="100" workbookViewId="0">
      <selection activeCell="S5" sqref="S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6" ht="30" customHeight="1">
      <c r="B2" s="195" t="s">
        <v>318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8" t="s">
        <v>317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1" t="s">
        <v>63</v>
      </c>
      <c r="C5" s="192"/>
      <c r="D5" s="193">
        <f>'Bullient '!M87+OTC!H12</f>
        <v>1093810876</v>
      </c>
      <c r="E5" s="194"/>
      <c r="F5" s="23"/>
      <c r="G5" s="191" t="s">
        <v>64</v>
      </c>
      <c r="H5" s="192"/>
      <c r="I5" s="193">
        <f>'Bullient '!N87+OTC!I12</f>
        <v>2025997583.1700006</v>
      </c>
      <c r="J5" s="194"/>
      <c r="K5" s="24"/>
      <c r="L5" s="191" t="s">
        <v>8</v>
      </c>
      <c r="M5" s="192"/>
      <c r="N5" s="25">
        <f>'Bullient '!L87+OTC!G12</f>
        <v>1669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8"/>
      <c r="L6" s="199"/>
      <c r="M6" s="200"/>
      <c r="N6" s="28"/>
    </row>
    <row r="7" spans="2:16" ht="24.95" customHeight="1">
      <c r="B7" s="201" t="s">
        <v>1</v>
      </c>
      <c r="C7" s="202"/>
      <c r="D7" s="203"/>
      <c r="E7" s="29">
        <v>956.65</v>
      </c>
      <c r="F7" s="30"/>
      <c r="G7" s="201" t="s">
        <v>5</v>
      </c>
      <c r="H7" s="202"/>
      <c r="I7" s="203"/>
      <c r="J7" s="29">
        <v>1246.2</v>
      </c>
      <c r="K7" s="170"/>
      <c r="L7" s="171"/>
      <c r="M7" s="172"/>
      <c r="N7" s="18"/>
    </row>
    <row r="8" spans="2:16" ht="24.95" customHeight="1">
      <c r="B8" s="201" t="s">
        <v>2</v>
      </c>
      <c r="C8" s="202"/>
      <c r="D8" s="203"/>
      <c r="E8" s="29">
        <v>987.37</v>
      </c>
      <c r="F8" s="31"/>
      <c r="G8" s="201" t="s">
        <v>6</v>
      </c>
      <c r="H8" s="202"/>
      <c r="I8" s="203"/>
      <c r="J8" s="29">
        <v>1257.6600000000001</v>
      </c>
      <c r="K8" s="170"/>
      <c r="L8" s="171"/>
      <c r="M8" s="172"/>
      <c r="N8" s="18"/>
    </row>
    <row r="9" spans="2:16" ht="24.95" customHeight="1">
      <c r="B9" s="176" t="s">
        <v>3</v>
      </c>
      <c r="C9" s="177"/>
      <c r="D9" s="178"/>
      <c r="E9" s="134">
        <f>((E7/E8)-1)*100</f>
        <v>-3.1112956642393441</v>
      </c>
      <c r="F9" s="31"/>
      <c r="G9" s="176" t="s">
        <v>3</v>
      </c>
      <c r="H9" s="177"/>
      <c r="I9" s="178"/>
      <c r="J9" s="134">
        <f>((J7/J8)-1)*100</f>
        <v>-0.91121606793569399</v>
      </c>
      <c r="K9" s="170"/>
      <c r="L9" s="171"/>
      <c r="M9" s="172"/>
      <c r="N9" s="18"/>
    </row>
    <row r="10" spans="2:16" ht="24.95" customHeight="1">
      <c r="B10" s="176" t="s">
        <v>4</v>
      </c>
      <c r="C10" s="177"/>
      <c r="D10" s="178"/>
      <c r="E10" s="134">
        <f>E7-E8</f>
        <v>-30.720000000000027</v>
      </c>
      <c r="F10" s="21"/>
      <c r="G10" s="176" t="s">
        <v>4</v>
      </c>
      <c r="H10" s="177"/>
      <c r="I10" s="178"/>
      <c r="J10" s="134">
        <f>J7-J8</f>
        <v>-11.460000000000036</v>
      </c>
      <c r="K10" s="170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4"/>
      <c r="L11" s="171"/>
      <c r="M11" s="172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12</v>
      </c>
      <c r="K12" s="170"/>
      <c r="L12" s="171"/>
      <c r="M12" s="172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173" t="s">
        <v>67</v>
      </c>
      <c r="H13" s="174"/>
      <c r="I13" s="175"/>
      <c r="J13" s="38">
        <v>11</v>
      </c>
      <c r="K13" s="170"/>
      <c r="L13" s="171"/>
      <c r="M13" s="172"/>
      <c r="N13" s="18"/>
      <c r="O13" s="32"/>
    </row>
    <row r="14" spans="2:16" ht="24.95" customHeight="1">
      <c r="B14" s="176" t="s">
        <v>82</v>
      </c>
      <c r="C14" s="177" t="s">
        <v>10</v>
      </c>
      <c r="D14" s="178" t="s">
        <v>10</v>
      </c>
      <c r="E14" s="38">
        <v>2</v>
      </c>
      <c r="F14" s="21"/>
      <c r="G14" s="179" t="s">
        <v>68</v>
      </c>
      <c r="H14" s="180"/>
      <c r="I14" s="181"/>
      <c r="J14" s="38">
        <v>14</v>
      </c>
      <c r="K14" s="170"/>
      <c r="L14" s="171"/>
      <c r="M14" s="172"/>
      <c r="N14" s="26"/>
      <c r="O14" s="32"/>
      <c r="P14" s="32"/>
    </row>
    <row r="15" spans="2:16" ht="24.95" customHeight="1">
      <c r="B15" s="176" t="s">
        <v>66</v>
      </c>
      <c r="C15" s="177" t="s">
        <v>11</v>
      </c>
      <c r="D15" s="178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168" t="s">
        <v>12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6" t="s">
        <v>61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</row>
    <row r="3" spans="1:14" ht="36.75" customHeight="1">
      <c r="A3" s="207" t="s">
        <v>315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14" ht="21">
      <c r="A4" s="42"/>
      <c r="B4" s="42"/>
      <c r="C4" s="205" t="s">
        <v>13</v>
      </c>
      <c r="D4" s="205"/>
      <c r="E4" s="205"/>
      <c r="F4" s="205"/>
      <c r="G4" s="42"/>
      <c r="H4" s="205" t="s">
        <v>14</v>
      </c>
      <c r="I4" s="205"/>
      <c r="J4" s="205"/>
      <c r="K4" s="20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96</v>
      </c>
      <c r="D6" s="81">
        <v>7.46</v>
      </c>
      <c r="E6" s="96">
        <v>4.92</v>
      </c>
      <c r="F6" s="84">
        <v>107000</v>
      </c>
      <c r="G6" s="42"/>
      <c r="H6" s="46" t="s">
        <v>253</v>
      </c>
      <c r="I6" s="81">
        <v>9.5</v>
      </c>
      <c r="J6" s="97">
        <v>-3.94</v>
      </c>
      <c r="K6" s="84">
        <v>475248</v>
      </c>
      <c r="L6" s="1"/>
      <c r="M6" s="1"/>
    </row>
    <row r="7" spans="1:14" s="49" customFormat="1" ht="17.100000000000001" customHeight="1">
      <c r="A7" s="42"/>
      <c r="B7" s="42"/>
      <c r="C7" s="46" t="s">
        <v>222</v>
      </c>
      <c r="D7" s="81">
        <v>1.31</v>
      </c>
      <c r="E7" s="96">
        <v>4.8</v>
      </c>
      <c r="F7" s="84">
        <v>3402712</v>
      </c>
      <c r="G7" s="42"/>
      <c r="H7" s="46" t="s">
        <v>266</v>
      </c>
      <c r="I7" s="81">
        <v>0.25</v>
      </c>
      <c r="J7" s="97">
        <v>-3.85</v>
      </c>
      <c r="K7" s="84">
        <v>20451000</v>
      </c>
      <c r="L7" s="1"/>
    </row>
    <row r="8" spans="1:14" s="49" customFormat="1" ht="17.100000000000001" customHeight="1">
      <c r="A8" s="42"/>
      <c r="B8" s="42"/>
      <c r="C8" s="46" t="s">
        <v>35</v>
      </c>
      <c r="D8" s="81">
        <v>2.89</v>
      </c>
      <c r="E8" s="96">
        <v>4.71</v>
      </c>
      <c r="F8" s="84">
        <v>25481367</v>
      </c>
      <c r="G8" s="42"/>
      <c r="H8" s="46" t="s">
        <v>179</v>
      </c>
      <c r="I8" s="81">
        <v>0.34</v>
      </c>
      <c r="J8" s="97">
        <v>-2.86</v>
      </c>
      <c r="K8" s="84">
        <v>10325488</v>
      </c>
    </row>
    <row r="9" spans="1:14" s="49" customFormat="1" ht="17.100000000000001" customHeight="1">
      <c r="A9" s="42"/>
      <c r="B9" s="42"/>
      <c r="C9" s="46" t="s">
        <v>38</v>
      </c>
      <c r="D9" s="81">
        <v>1.26</v>
      </c>
      <c r="E9" s="96">
        <v>3.28</v>
      </c>
      <c r="F9" s="84">
        <v>1455600</v>
      </c>
      <c r="G9" s="42"/>
      <c r="H9" s="46" t="s">
        <v>261</v>
      </c>
      <c r="I9" s="81">
        <v>18.55</v>
      </c>
      <c r="J9" s="97">
        <v>-1.96</v>
      </c>
      <c r="K9" s="84">
        <v>904304</v>
      </c>
    </row>
    <row r="10" spans="1:14" s="49" customFormat="1" ht="17.100000000000001" customHeight="1">
      <c r="A10" s="42"/>
      <c r="B10" s="42"/>
      <c r="C10" s="46" t="s">
        <v>113</v>
      </c>
      <c r="D10" s="81">
        <v>9.3699999999999992</v>
      </c>
      <c r="E10" s="96">
        <v>2.52</v>
      </c>
      <c r="F10" s="84">
        <v>51268</v>
      </c>
      <c r="G10" s="42"/>
      <c r="H10" s="46" t="s">
        <v>287</v>
      </c>
      <c r="I10" s="81">
        <v>1.74</v>
      </c>
      <c r="J10" s="97">
        <v>-1.69</v>
      </c>
      <c r="K10" s="84">
        <v>423895275</v>
      </c>
    </row>
    <row r="11" spans="1:14" s="49" customFormat="1" ht="33" customHeight="1">
      <c r="A11" s="42"/>
      <c r="B11" s="42"/>
      <c r="C11" s="206" t="s">
        <v>62</v>
      </c>
      <c r="D11" s="206"/>
      <c r="E11" s="206"/>
      <c r="F11" s="206"/>
      <c r="G11" s="206"/>
      <c r="H11" s="206"/>
      <c r="I11" s="206"/>
      <c r="J11" s="206"/>
      <c r="K11" s="206"/>
    </row>
    <row r="12" spans="1:14" s="49" customFormat="1" ht="33" customHeight="1">
      <c r="A12" s="42"/>
      <c r="B12" s="42"/>
      <c r="C12" s="206"/>
      <c r="D12" s="206"/>
      <c r="E12" s="206"/>
      <c r="F12" s="206"/>
      <c r="G12" s="206"/>
      <c r="H12" s="206"/>
      <c r="I12" s="206"/>
      <c r="J12" s="206"/>
      <c r="K12" s="206"/>
    </row>
    <row r="13" spans="1:14" ht="29.25" customHeight="1">
      <c r="A13" s="42"/>
      <c r="B13" s="42"/>
      <c r="C13" s="205" t="s">
        <v>18</v>
      </c>
      <c r="D13" s="205"/>
      <c r="E13" s="205"/>
      <c r="F13" s="205"/>
      <c r="G13" s="104"/>
      <c r="H13" s="205" t="s">
        <v>7</v>
      </c>
      <c r="I13" s="205"/>
      <c r="J13" s="205"/>
      <c r="K13" s="20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287</v>
      </c>
      <c r="D15" s="81">
        <v>1.74</v>
      </c>
      <c r="E15" s="82">
        <v>-1.69</v>
      </c>
      <c r="F15" s="84">
        <v>423895275</v>
      </c>
      <c r="G15" s="1"/>
      <c r="H15" s="46" t="s">
        <v>287</v>
      </c>
      <c r="I15" s="81">
        <v>1.74</v>
      </c>
      <c r="J15" s="82">
        <v>-1.69</v>
      </c>
      <c r="K15" s="84">
        <v>742987294.60000002</v>
      </c>
    </row>
    <row r="16" spans="1:14" ht="17.100000000000001" customHeight="1">
      <c r="A16" s="42"/>
      <c r="B16" s="42"/>
      <c r="C16" s="46" t="s">
        <v>162</v>
      </c>
      <c r="D16" s="81">
        <v>0.2</v>
      </c>
      <c r="E16" s="82">
        <v>0</v>
      </c>
      <c r="F16" s="84">
        <v>226052604</v>
      </c>
      <c r="G16" s="1"/>
      <c r="H16" s="46" t="s">
        <v>322</v>
      </c>
      <c r="I16" s="81">
        <v>2.94</v>
      </c>
      <c r="J16" s="82">
        <v>-11.17824773413898</v>
      </c>
      <c r="K16" s="84">
        <v>472796836.94999999</v>
      </c>
    </row>
    <row r="17" spans="1:11" ht="17.100000000000001" customHeight="1">
      <c r="A17" s="42"/>
      <c r="B17" s="42"/>
      <c r="C17" s="46" t="s">
        <v>322</v>
      </c>
      <c r="D17" s="81">
        <v>2.94</v>
      </c>
      <c r="E17" s="82">
        <v>-11.17824773413898</v>
      </c>
      <c r="F17" s="84">
        <v>162238195</v>
      </c>
      <c r="G17" s="1"/>
      <c r="H17" s="46" t="s">
        <v>118</v>
      </c>
      <c r="I17" s="81">
        <v>16.95</v>
      </c>
      <c r="J17" s="82">
        <v>0</v>
      </c>
      <c r="K17" s="84">
        <v>355162302.66000003</v>
      </c>
    </row>
    <row r="18" spans="1:11" ht="17.100000000000001" customHeight="1">
      <c r="A18" s="42"/>
      <c r="B18" s="42"/>
      <c r="C18" s="46" t="s">
        <v>158</v>
      </c>
      <c r="D18" s="81">
        <v>0.09</v>
      </c>
      <c r="E18" s="82">
        <v>0</v>
      </c>
      <c r="F18" s="84">
        <v>60125673</v>
      </c>
      <c r="G18" s="1"/>
      <c r="H18" s="46" t="s">
        <v>257</v>
      </c>
      <c r="I18" s="81">
        <v>2.41</v>
      </c>
      <c r="J18" s="82">
        <v>-0.41</v>
      </c>
      <c r="K18" s="84">
        <v>122483779.22</v>
      </c>
    </row>
    <row r="19" spans="1:11" ht="16.5" customHeight="1">
      <c r="A19" s="42"/>
      <c r="B19" s="42"/>
      <c r="C19" s="46" t="s">
        <v>257</v>
      </c>
      <c r="D19" s="81">
        <v>2.41</v>
      </c>
      <c r="E19" s="82">
        <v>-0.41</v>
      </c>
      <c r="F19" s="84">
        <v>50632826</v>
      </c>
      <c r="G19" s="1"/>
      <c r="H19" s="46" t="s">
        <v>35</v>
      </c>
      <c r="I19" s="81">
        <v>2.89</v>
      </c>
      <c r="J19" s="82">
        <v>4.71</v>
      </c>
      <c r="K19" s="84">
        <v>73030497.230000004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1"/>
  <sheetViews>
    <sheetView topLeftCell="A64" zoomScale="130" zoomScaleNormal="130" workbookViewId="0">
      <selection activeCell="C73" sqref="C73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3" t="s">
        <v>321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6" t="s">
        <v>29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8"/>
    </row>
    <row r="4" spans="1:14" ht="12.6" customHeight="1">
      <c r="A4" s="58"/>
      <c r="B4" s="46" t="s">
        <v>266</v>
      </c>
      <c r="C4" s="59" t="s">
        <v>265</v>
      </c>
      <c r="D4" s="121">
        <v>0.25</v>
      </c>
      <c r="E4" s="121">
        <v>0.26</v>
      </c>
      <c r="F4" s="121">
        <v>0.25</v>
      </c>
      <c r="G4" s="81">
        <v>0.25</v>
      </c>
      <c r="H4" s="81">
        <v>0.25</v>
      </c>
      <c r="I4" s="81">
        <v>0.25</v>
      </c>
      <c r="J4" s="81">
        <v>0.26</v>
      </c>
      <c r="K4" s="103">
        <v>-3.85</v>
      </c>
      <c r="L4" s="83">
        <v>17</v>
      </c>
      <c r="M4" s="84">
        <v>20451000</v>
      </c>
      <c r="N4" s="84">
        <v>5112950</v>
      </c>
    </row>
    <row r="5" spans="1:14" ht="12.6" customHeight="1">
      <c r="A5" s="58"/>
      <c r="B5" s="127" t="s">
        <v>322</v>
      </c>
      <c r="C5" s="128" t="s">
        <v>323</v>
      </c>
      <c r="D5" s="121">
        <v>2.94</v>
      </c>
      <c r="E5" s="121">
        <v>2.95</v>
      </c>
      <c r="F5" s="121">
        <v>2.86</v>
      </c>
      <c r="G5" s="121">
        <v>2.91</v>
      </c>
      <c r="H5" s="121">
        <v>3.3</v>
      </c>
      <c r="I5" s="121">
        <v>2.94</v>
      </c>
      <c r="J5" s="121">
        <v>3.31</v>
      </c>
      <c r="K5" s="122">
        <v>-11.17824773413898</v>
      </c>
      <c r="L5" s="119">
        <v>422</v>
      </c>
      <c r="M5" s="120">
        <v>162238195</v>
      </c>
      <c r="N5" s="120">
        <v>472796836.94999999</v>
      </c>
    </row>
    <row r="6" spans="1:14" ht="12.6" customHeight="1">
      <c r="A6" s="58"/>
      <c r="B6" s="46" t="s">
        <v>124</v>
      </c>
      <c r="C6" s="59" t="s">
        <v>125</v>
      </c>
      <c r="D6" s="121">
        <v>0.67</v>
      </c>
      <c r="E6" s="121">
        <v>0.67</v>
      </c>
      <c r="F6" s="121">
        <v>0.66</v>
      </c>
      <c r="G6" s="81">
        <v>0.66</v>
      </c>
      <c r="H6" s="81">
        <v>0.66</v>
      </c>
      <c r="I6" s="81">
        <v>0.66</v>
      </c>
      <c r="J6" s="81">
        <v>0.67</v>
      </c>
      <c r="K6" s="103">
        <v>-1.49</v>
      </c>
      <c r="L6" s="83">
        <v>12</v>
      </c>
      <c r="M6" s="84">
        <v>6604223</v>
      </c>
      <c r="N6" s="84">
        <v>4363979.8899999997</v>
      </c>
    </row>
    <row r="7" spans="1:14" ht="12.6" customHeight="1">
      <c r="A7" s="58"/>
      <c r="B7" s="46" t="s">
        <v>189</v>
      </c>
      <c r="C7" s="59" t="s">
        <v>190</v>
      </c>
      <c r="D7" s="121">
        <v>0.25</v>
      </c>
      <c r="E7" s="121">
        <v>0.25</v>
      </c>
      <c r="F7" s="121">
        <v>0.25</v>
      </c>
      <c r="G7" s="121">
        <v>0.25</v>
      </c>
      <c r="H7" s="121">
        <v>0.25</v>
      </c>
      <c r="I7" s="121">
        <v>0.25</v>
      </c>
      <c r="J7" s="121">
        <v>0.25</v>
      </c>
      <c r="K7" s="122">
        <v>0</v>
      </c>
      <c r="L7" s="119">
        <v>1</v>
      </c>
      <c r="M7" s="120">
        <v>1000</v>
      </c>
      <c r="N7" s="120">
        <v>250</v>
      </c>
    </row>
    <row r="8" spans="1:14" ht="12.6" customHeight="1">
      <c r="A8" s="58"/>
      <c r="B8" s="46" t="s">
        <v>179</v>
      </c>
      <c r="C8" s="59" t="s">
        <v>180</v>
      </c>
      <c r="D8" s="121">
        <v>0.35</v>
      </c>
      <c r="E8" s="121">
        <v>0.35</v>
      </c>
      <c r="F8" s="121">
        <v>0.34</v>
      </c>
      <c r="G8" s="81">
        <v>0.34</v>
      </c>
      <c r="H8" s="81">
        <v>0.35</v>
      </c>
      <c r="I8" s="81">
        <v>0.34</v>
      </c>
      <c r="J8" s="81">
        <v>0.35</v>
      </c>
      <c r="K8" s="103">
        <v>-2.86</v>
      </c>
      <c r="L8" s="83">
        <v>5</v>
      </c>
      <c r="M8" s="84">
        <v>10325488</v>
      </c>
      <c r="N8" s="84">
        <v>3512485.97</v>
      </c>
    </row>
    <row r="9" spans="1:14" ht="12.6" customHeight="1">
      <c r="A9" s="58"/>
      <c r="B9" s="46" t="s">
        <v>243</v>
      </c>
      <c r="C9" s="59" t="s">
        <v>242</v>
      </c>
      <c r="D9" s="121">
        <v>0.25</v>
      </c>
      <c r="E9" s="121">
        <v>0.25</v>
      </c>
      <c r="F9" s="121">
        <v>0.25</v>
      </c>
      <c r="G9" s="81">
        <v>0.25</v>
      </c>
      <c r="H9" s="81">
        <v>0.25</v>
      </c>
      <c r="I9" s="81">
        <v>0.25</v>
      </c>
      <c r="J9" s="81">
        <v>0.25</v>
      </c>
      <c r="K9" s="103">
        <v>0</v>
      </c>
      <c r="L9" s="83">
        <v>18</v>
      </c>
      <c r="M9" s="84">
        <v>25940790</v>
      </c>
      <c r="N9" s="84">
        <v>6485197.5</v>
      </c>
    </row>
    <row r="10" spans="1:14" ht="12.6" customHeight="1">
      <c r="A10" s="58"/>
      <c r="B10" s="46" t="s">
        <v>226</v>
      </c>
      <c r="C10" s="59" t="s">
        <v>227</v>
      </c>
      <c r="D10" s="121">
        <v>1.08</v>
      </c>
      <c r="E10" s="121">
        <v>1.08</v>
      </c>
      <c r="F10" s="121">
        <v>1.07</v>
      </c>
      <c r="G10" s="81">
        <v>1.07</v>
      </c>
      <c r="H10" s="81">
        <v>1.0900000000000001</v>
      </c>
      <c r="I10" s="81">
        <v>1.07</v>
      </c>
      <c r="J10" s="81">
        <v>1.08</v>
      </c>
      <c r="K10" s="103">
        <v>-0.93</v>
      </c>
      <c r="L10" s="83">
        <v>11</v>
      </c>
      <c r="M10" s="84">
        <v>276808</v>
      </c>
      <c r="N10" s="84">
        <v>296535.40999999997</v>
      </c>
    </row>
    <row r="11" spans="1:14" ht="12.6" customHeight="1">
      <c r="A11" s="58"/>
      <c r="B11" s="46" t="s">
        <v>158</v>
      </c>
      <c r="C11" s="59" t="s">
        <v>159</v>
      </c>
      <c r="D11" s="121">
        <v>0.09</v>
      </c>
      <c r="E11" s="121">
        <v>0.09</v>
      </c>
      <c r="F11" s="121">
        <v>0.09</v>
      </c>
      <c r="G11" s="81">
        <v>0.09</v>
      </c>
      <c r="H11" s="81">
        <v>0.09</v>
      </c>
      <c r="I11" s="81">
        <v>0.09</v>
      </c>
      <c r="J11" s="81">
        <v>0.09</v>
      </c>
      <c r="K11" s="103">
        <v>0</v>
      </c>
      <c r="L11" s="83">
        <v>11</v>
      </c>
      <c r="M11" s="84">
        <v>60125673</v>
      </c>
      <c r="N11" s="84">
        <v>5411310.5700000003</v>
      </c>
    </row>
    <row r="12" spans="1:14" ht="12.6" customHeight="1">
      <c r="A12" s="58"/>
      <c r="B12" s="46" t="s">
        <v>269</v>
      </c>
      <c r="C12" s="59" t="s">
        <v>268</v>
      </c>
      <c r="D12" s="121">
        <v>0.14000000000000001</v>
      </c>
      <c r="E12" s="121">
        <v>0.14000000000000001</v>
      </c>
      <c r="F12" s="121">
        <v>0.14000000000000001</v>
      </c>
      <c r="G12" s="121">
        <v>0.14000000000000001</v>
      </c>
      <c r="H12" s="81">
        <v>0.14000000000000001</v>
      </c>
      <c r="I12" s="121">
        <v>0.14000000000000001</v>
      </c>
      <c r="J12" s="121">
        <v>0.14000000000000001</v>
      </c>
      <c r="K12" s="122">
        <v>0</v>
      </c>
      <c r="L12" s="119">
        <v>1</v>
      </c>
      <c r="M12" s="120">
        <v>1000000</v>
      </c>
      <c r="N12" s="120">
        <v>140000</v>
      </c>
    </row>
    <row r="13" spans="1:14" ht="12.6" customHeight="1">
      <c r="A13" s="58"/>
      <c r="B13" s="46" t="s">
        <v>287</v>
      </c>
      <c r="C13" s="59" t="s">
        <v>288</v>
      </c>
      <c r="D13" s="121">
        <v>1.77</v>
      </c>
      <c r="E13" s="121">
        <v>1.77</v>
      </c>
      <c r="F13" s="121">
        <v>1.74</v>
      </c>
      <c r="G13" s="81">
        <v>1.75</v>
      </c>
      <c r="H13" s="81">
        <v>1.78</v>
      </c>
      <c r="I13" s="81">
        <v>1.74</v>
      </c>
      <c r="J13" s="81">
        <v>1.77</v>
      </c>
      <c r="K13" s="103">
        <v>-1.69</v>
      </c>
      <c r="L13" s="83">
        <v>341</v>
      </c>
      <c r="M13" s="84">
        <v>423895275</v>
      </c>
      <c r="N13" s="84">
        <v>742987294.60000002</v>
      </c>
    </row>
    <row r="14" spans="1:14" ht="12.6" customHeight="1">
      <c r="A14" s="58"/>
      <c r="B14" s="46" t="s">
        <v>255</v>
      </c>
      <c r="C14" s="59" t="s">
        <v>256</v>
      </c>
      <c r="D14" s="121">
        <v>1</v>
      </c>
      <c r="E14" s="121">
        <v>1</v>
      </c>
      <c r="F14" s="121">
        <v>1</v>
      </c>
      <c r="G14" s="121">
        <v>1</v>
      </c>
      <c r="H14" s="121">
        <v>1</v>
      </c>
      <c r="I14" s="121">
        <v>1</v>
      </c>
      <c r="J14" s="121">
        <v>1</v>
      </c>
      <c r="K14" s="122">
        <v>0</v>
      </c>
      <c r="L14" s="119">
        <v>4</v>
      </c>
      <c r="M14" s="120">
        <v>1250000</v>
      </c>
      <c r="N14" s="120">
        <v>1250000</v>
      </c>
    </row>
    <row r="15" spans="1:14" ht="12.6" customHeight="1">
      <c r="A15" s="58"/>
      <c r="B15" s="46" t="s">
        <v>309</v>
      </c>
      <c r="C15" s="59" t="s">
        <v>310</v>
      </c>
      <c r="D15" s="121">
        <v>3.86</v>
      </c>
      <c r="E15" s="121">
        <v>3.95</v>
      </c>
      <c r="F15" s="121">
        <v>3.86</v>
      </c>
      <c r="G15" s="81">
        <v>3.9</v>
      </c>
      <c r="H15" s="81">
        <v>3.88</v>
      </c>
      <c r="I15" s="81">
        <v>3.94</v>
      </c>
      <c r="J15" s="81">
        <v>3.86</v>
      </c>
      <c r="K15" s="103">
        <v>2.0699999999999998</v>
      </c>
      <c r="L15" s="83">
        <v>91</v>
      </c>
      <c r="M15" s="84">
        <v>16600993</v>
      </c>
      <c r="N15" s="84">
        <v>64718989.380000003</v>
      </c>
    </row>
    <row r="16" spans="1:14" ht="12.6" customHeight="1">
      <c r="A16" s="58"/>
      <c r="B16" s="46" t="s">
        <v>162</v>
      </c>
      <c r="C16" s="59" t="s">
        <v>163</v>
      </c>
      <c r="D16" s="121">
        <v>0.19</v>
      </c>
      <c r="E16" s="121">
        <v>0.2</v>
      </c>
      <c r="F16" s="121">
        <v>0.19</v>
      </c>
      <c r="G16" s="81">
        <v>0.19</v>
      </c>
      <c r="H16" s="81">
        <v>0.19</v>
      </c>
      <c r="I16" s="81">
        <v>0.2</v>
      </c>
      <c r="J16" s="81">
        <v>0.2</v>
      </c>
      <c r="K16" s="103">
        <v>0</v>
      </c>
      <c r="L16" s="83">
        <v>91</v>
      </c>
      <c r="M16" s="84">
        <v>226052604</v>
      </c>
      <c r="N16" s="84">
        <v>42954994.759999998</v>
      </c>
    </row>
    <row r="17" spans="1:14" ht="12.6" customHeight="1">
      <c r="A17" s="58"/>
      <c r="B17" s="46" t="s">
        <v>248</v>
      </c>
      <c r="C17" s="59" t="s">
        <v>249</v>
      </c>
      <c r="D17" s="121">
        <v>0.65</v>
      </c>
      <c r="E17" s="121">
        <v>0.65</v>
      </c>
      <c r="F17" s="121">
        <v>0.65</v>
      </c>
      <c r="G17" s="81">
        <v>0.65</v>
      </c>
      <c r="H17" s="81">
        <v>0.65</v>
      </c>
      <c r="I17" s="81">
        <v>0.65</v>
      </c>
      <c r="J17" s="81">
        <v>0.65</v>
      </c>
      <c r="K17" s="103">
        <v>0</v>
      </c>
      <c r="L17" s="83">
        <v>7</v>
      </c>
      <c r="M17" s="84">
        <v>61168</v>
      </c>
      <c r="N17" s="84">
        <v>39759.199999999997</v>
      </c>
    </row>
    <row r="18" spans="1:14" ht="12.6" customHeight="1">
      <c r="A18" s="58"/>
      <c r="B18" s="46" t="s">
        <v>214</v>
      </c>
      <c r="C18" s="59" t="s">
        <v>215</v>
      </c>
      <c r="D18" s="121">
        <v>0.05</v>
      </c>
      <c r="E18" s="121">
        <v>0.05</v>
      </c>
      <c r="F18" s="12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2</v>
      </c>
      <c r="M18" s="84">
        <v>19999</v>
      </c>
      <c r="N18" s="84">
        <v>999.95</v>
      </c>
    </row>
    <row r="19" spans="1:14" ht="12.6" customHeight="1">
      <c r="A19" s="58"/>
      <c r="B19" s="208" t="s">
        <v>89</v>
      </c>
      <c r="C19" s="209"/>
      <c r="D19" s="210"/>
      <c r="E19" s="211"/>
      <c r="F19" s="211"/>
      <c r="G19" s="211"/>
      <c r="H19" s="211"/>
      <c r="I19" s="211"/>
      <c r="J19" s="211"/>
      <c r="K19" s="212"/>
      <c r="L19" s="60">
        <f>SUM(L4:L18)</f>
        <v>1034</v>
      </c>
      <c r="M19" s="60">
        <f>SUM(M4:M18)</f>
        <v>954843216</v>
      </c>
      <c r="N19" s="61">
        <f>SUM(N4:N18)</f>
        <v>1350071584.1800003</v>
      </c>
    </row>
    <row r="20" spans="1:14" ht="12.6" customHeight="1">
      <c r="A20" s="58"/>
      <c r="B20" s="216" t="s">
        <v>30</v>
      </c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8"/>
    </row>
    <row r="21" spans="1:14" ht="12.6" customHeight="1">
      <c r="A21" s="58"/>
      <c r="B21" s="46" t="s">
        <v>118</v>
      </c>
      <c r="C21" s="59" t="s">
        <v>119</v>
      </c>
      <c r="D21" s="63">
        <v>16.97</v>
      </c>
      <c r="E21" s="81">
        <v>17.13</v>
      </c>
      <c r="F21" s="81">
        <v>16.95</v>
      </c>
      <c r="G21" s="81">
        <v>17</v>
      </c>
      <c r="H21" s="81">
        <v>16.95</v>
      </c>
      <c r="I21" s="81">
        <v>16.95</v>
      </c>
      <c r="J21" s="81">
        <v>16.95</v>
      </c>
      <c r="K21" s="82">
        <v>0</v>
      </c>
      <c r="L21" s="83">
        <v>190</v>
      </c>
      <c r="M21" s="84">
        <v>20886338</v>
      </c>
      <c r="N21" s="84">
        <v>355162302.66000003</v>
      </c>
    </row>
    <row r="22" spans="1:14" ht="12.6" customHeight="1">
      <c r="A22" s="58"/>
      <c r="B22" s="46" t="s">
        <v>224</v>
      </c>
      <c r="C22" s="59" t="s">
        <v>225</v>
      </c>
      <c r="D22" s="63">
        <v>3.8</v>
      </c>
      <c r="E22" s="81">
        <v>3.8</v>
      </c>
      <c r="F22" s="81">
        <v>3.8</v>
      </c>
      <c r="G22" s="81">
        <v>3.8</v>
      </c>
      <c r="H22" s="81">
        <v>3.82</v>
      </c>
      <c r="I22" s="81">
        <v>3.8</v>
      </c>
      <c r="J22" s="81">
        <v>3.8</v>
      </c>
      <c r="K22" s="82">
        <v>0</v>
      </c>
      <c r="L22" s="83">
        <v>18</v>
      </c>
      <c r="M22" s="84">
        <v>111619</v>
      </c>
      <c r="N22" s="84">
        <v>424152.2</v>
      </c>
    </row>
    <row r="23" spans="1:14" ht="12.6" customHeight="1">
      <c r="A23" s="58"/>
      <c r="B23" s="208" t="s">
        <v>126</v>
      </c>
      <c r="C23" s="209"/>
      <c r="D23" s="210"/>
      <c r="E23" s="211"/>
      <c r="F23" s="211"/>
      <c r="G23" s="211"/>
      <c r="H23" s="211"/>
      <c r="I23" s="211"/>
      <c r="J23" s="211"/>
      <c r="K23" s="212"/>
      <c r="L23" s="62">
        <f>SUM(L21:L22)</f>
        <v>208</v>
      </c>
      <c r="M23" s="60">
        <f>SUM(M21:M22)</f>
        <v>20997957</v>
      </c>
      <c r="N23" s="48">
        <f>SUM(N21:N22)</f>
        <v>355586454.86000001</v>
      </c>
    </row>
    <row r="24" spans="1:14" ht="12.6" customHeight="1">
      <c r="A24" s="58"/>
      <c r="B24" s="216" t="s">
        <v>94</v>
      </c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218"/>
    </row>
    <row r="25" spans="1:14" ht="12.6" customHeight="1">
      <c r="A25" s="58"/>
      <c r="B25" s="46" t="s">
        <v>289</v>
      </c>
      <c r="C25" s="59" t="s">
        <v>290</v>
      </c>
      <c r="D25" s="81">
        <v>0.91</v>
      </c>
      <c r="E25" s="81">
        <v>0.91</v>
      </c>
      <c r="F25" s="121">
        <v>0.9</v>
      </c>
      <c r="G25" s="121">
        <v>0.9</v>
      </c>
      <c r="H25" s="121">
        <v>0.91</v>
      </c>
      <c r="I25" s="81">
        <v>0.9</v>
      </c>
      <c r="J25" s="81">
        <v>0.91</v>
      </c>
      <c r="K25" s="82">
        <v>-1.1000000000000001</v>
      </c>
      <c r="L25" s="83">
        <v>15</v>
      </c>
      <c r="M25" s="84">
        <v>711212</v>
      </c>
      <c r="N25" s="84">
        <v>640418.5</v>
      </c>
    </row>
    <row r="26" spans="1:14" ht="12.6" customHeight="1">
      <c r="A26" s="58"/>
      <c r="B26" s="208" t="s">
        <v>267</v>
      </c>
      <c r="C26" s="209"/>
      <c r="D26" s="210"/>
      <c r="E26" s="211"/>
      <c r="F26" s="211"/>
      <c r="G26" s="211"/>
      <c r="H26" s="211"/>
      <c r="I26" s="211"/>
      <c r="J26" s="211"/>
      <c r="K26" s="212"/>
      <c r="L26" s="65">
        <f>SUM(L25:L25)</f>
        <v>15</v>
      </c>
      <c r="M26" s="65">
        <f>SUM(M25:M25)</f>
        <v>711212</v>
      </c>
      <c r="N26" s="65">
        <f>SUM(N25:N25)</f>
        <v>640418.5</v>
      </c>
    </row>
    <row r="27" spans="1:14" ht="12.6" customHeight="1">
      <c r="A27" s="58"/>
      <c r="B27" s="216" t="s">
        <v>83</v>
      </c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8"/>
    </row>
    <row r="28" spans="1:14" ht="12.6" customHeight="1">
      <c r="A28" s="58"/>
      <c r="B28" s="46" t="s">
        <v>218</v>
      </c>
      <c r="C28" s="59" t="s">
        <v>219</v>
      </c>
      <c r="D28" s="81">
        <v>22.8</v>
      </c>
      <c r="E28" s="81">
        <v>22.82</v>
      </c>
      <c r="F28" s="81">
        <v>22.5</v>
      </c>
      <c r="G28" s="81">
        <v>22.75</v>
      </c>
      <c r="H28" s="81">
        <v>22.83</v>
      </c>
      <c r="I28" s="81">
        <v>22.8</v>
      </c>
      <c r="J28" s="81">
        <v>22.8</v>
      </c>
      <c r="K28" s="82">
        <v>0</v>
      </c>
      <c r="L28" s="83">
        <v>19</v>
      </c>
      <c r="M28" s="84">
        <v>682417</v>
      </c>
      <c r="N28" s="84">
        <v>15522249.6</v>
      </c>
    </row>
    <row r="29" spans="1:14" ht="12.6" customHeight="1">
      <c r="A29" s="58"/>
      <c r="B29" s="46" t="s">
        <v>193</v>
      </c>
      <c r="C29" s="59" t="s">
        <v>194</v>
      </c>
      <c r="D29" s="81">
        <v>4.57</v>
      </c>
      <c r="E29" s="81">
        <v>4.57</v>
      </c>
      <c r="F29" s="81">
        <v>4.57</v>
      </c>
      <c r="G29" s="81">
        <v>4.57</v>
      </c>
      <c r="H29" s="81">
        <v>4.5999999999999996</v>
      </c>
      <c r="I29" s="81">
        <v>4.57</v>
      </c>
      <c r="J29" s="81">
        <v>4.57</v>
      </c>
      <c r="K29" s="82">
        <v>0</v>
      </c>
      <c r="L29" s="83">
        <v>18</v>
      </c>
      <c r="M29" s="84">
        <v>7366258</v>
      </c>
      <c r="N29" s="84">
        <v>33663799.060000002</v>
      </c>
    </row>
    <row r="30" spans="1:14" ht="12.6" customHeight="1">
      <c r="A30" s="58"/>
      <c r="B30" s="46" t="s">
        <v>96</v>
      </c>
      <c r="C30" s="59" t="s">
        <v>95</v>
      </c>
      <c r="D30" s="81">
        <v>7.11</v>
      </c>
      <c r="E30" s="121">
        <v>7.46</v>
      </c>
      <c r="F30" s="121">
        <v>7.11</v>
      </c>
      <c r="G30" s="121">
        <v>7.13</v>
      </c>
      <c r="H30" s="81">
        <v>7.09</v>
      </c>
      <c r="I30" s="121">
        <v>7.46</v>
      </c>
      <c r="J30" s="121">
        <v>7.11</v>
      </c>
      <c r="K30" s="122">
        <v>4.92</v>
      </c>
      <c r="L30" s="119">
        <v>4</v>
      </c>
      <c r="M30" s="120">
        <v>107000</v>
      </c>
      <c r="N30" s="120">
        <v>763220</v>
      </c>
    </row>
    <row r="31" spans="1:14" ht="12.6" customHeight="1">
      <c r="A31" s="58"/>
      <c r="B31" s="46" t="s">
        <v>152</v>
      </c>
      <c r="C31" s="59" t="s">
        <v>153</v>
      </c>
      <c r="D31" s="81">
        <v>3.23</v>
      </c>
      <c r="E31" s="81">
        <v>3.23</v>
      </c>
      <c r="F31" s="81">
        <v>3.21</v>
      </c>
      <c r="G31" s="81">
        <v>3.22</v>
      </c>
      <c r="H31" s="81">
        <v>3.23</v>
      </c>
      <c r="I31" s="81">
        <v>3.21</v>
      </c>
      <c r="J31" s="81">
        <v>3.23</v>
      </c>
      <c r="K31" s="82">
        <v>-0.62</v>
      </c>
      <c r="L31" s="83">
        <v>10</v>
      </c>
      <c r="M31" s="84">
        <v>815000</v>
      </c>
      <c r="N31" s="84">
        <v>2622150</v>
      </c>
    </row>
    <row r="32" spans="1:14" ht="12.6" customHeight="1">
      <c r="A32" s="58"/>
      <c r="B32" s="46" t="s">
        <v>201</v>
      </c>
      <c r="C32" s="59" t="s">
        <v>202</v>
      </c>
      <c r="D32" s="81">
        <v>0.7</v>
      </c>
      <c r="E32" s="81">
        <v>0.7</v>
      </c>
      <c r="F32" s="81">
        <v>0.7</v>
      </c>
      <c r="G32" s="81">
        <v>0.7</v>
      </c>
      <c r="H32" s="81">
        <v>0.68</v>
      </c>
      <c r="I32" s="81">
        <v>0.7</v>
      </c>
      <c r="J32" s="81">
        <v>0.7</v>
      </c>
      <c r="K32" s="82">
        <v>0</v>
      </c>
      <c r="L32" s="83">
        <v>1</v>
      </c>
      <c r="M32" s="84">
        <v>15000</v>
      </c>
      <c r="N32" s="84">
        <v>10500</v>
      </c>
    </row>
    <row r="33" spans="1:14" ht="12.6" customHeight="1">
      <c r="A33" s="58"/>
      <c r="B33" s="208" t="s">
        <v>90</v>
      </c>
      <c r="C33" s="209"/>
      <c r="D33" s="210"/>
      <c r="E33" s="211"/>
      <c r="F33" s="211"/>
      <c r="G33" s="211"/>
      <c r="H33" s="211"/>
      <c r="I33" s="211"/>
      <c r="J33" s="211"/>
      <c r="K33" s="212"/>
      <c r="L33" s="65">
        <f>SUM(L28:L32)</f>
        <v>52</v>
      </c>
      <c r="M33" s="65">
        <f>SUM(M28:M32)</f>
        <v>8985675</v>
      </c>
      <c r="N33" s="65">
        <f>SUM(N28:N32)</f>
        <v>52581918.660000004</v>
      </c>
    </row>
    <row r="34" spans="1:14" ht="12.6" customHeight="1">
      <c r="A34" s="58"/>
      <c r="B34" s="216" t="s">
        <v>84</v>
      </c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8"/>
    </row>
    <row r="35" spans="1:14" ht="12.6" customHeight="1">
      <c r="A35" s="58"/>
      <c r="B35" s="46" t="s">
        <v>131</v>
      </c>
      <c r="C35" s="59" t="s">
        <v>132</v>
      </c>
      <c r="D35" s="121">
        <v>6.18</v>
      </c>
      <c r="E35" s="121">
        <v>6.2</v>
      </c>
      <c r="F35" s="121">
        <v>6.18</v>
      </c>
      <c r="G35" s="121">
        <v>6.19</v>
      </c>
      <c r="H35" s="121">
        <v>6.18</v>
      </c>
      <c r="I35" s="121">
        <v>6.2</v>
      </c>
      <c r="J35" s="121">
        <v>6.18</v>
      </c>
      <c r="K35" s="122">
        <v>0.32</v>
      </c>
      <c r="L35" s="119">
        <v>50</v>
      </c>
      <c r="M35" s="120">
        <v>2811844</v>
      </c>
      <c r="N35" s="120">
        <v>17404383.920000002</v>
      </c>
    </row>
    <row r="36" spans="1:14" ht="12.6" customHeight="1">
      <c r="A36" s="58"/>
      <c r="B36" s="46" t="s">
        <v>311</v>
      </c>
      <c r="C36" s="59" t="s">
        <v>312</v>
      </c>
      <c r="D36" s="121">
        <v>2.2999999999999998</v>
      </c>
      <c r="E36" s="121">
        <v>2.2999999999999998</v>
      </c>
      <c r="F36" s="121">
        <v>2.2999999999999998</v>
      </c>
      <c r="G36" s="121">
        <v>2.2999999999999998</v>
      </c>
      <c r="H36" s="121">
        <v>2.2999999999999998</v>
      </c>
      <c r="I36" s="121">
        <v>2.2999999999999998</v>
      </c>
      <c r="J36" s="121">
        <v>2.2999999999999998</v>
      </c>
      <c r="K36" s="122">
        <v>0</v>
      </c>
      <c r="L36" s="119">
        <v>2</v>
      </c>
      <c r="M36" s="120">
        <v>3956</v>
      </c>
      <c r="N36" s="120">
        <v>9098.7999999999993</v>
      </c>
    </row>
    <row r="37" spans="1:14" ht="12.6" customHeight="1">
      <c r="A37" s="58"/>
      <c r="B37" s="46" t="s">
        <v>185</v>
      </c>
      <c r="C37" s="59" t="s">
        <v>186</v>
      </c>
      <c r="D37" s="121">
        <v>1.25</v>
      </c>
      <c r="E37" s="121">
        <v>1.28</v>
      </c>
      <c r="F37" s="121">
        <v>1.25</v>
      </c>
      <c r="G37" s="121">
        <v>1.25</v>
      </c>
      <c r="H37" s="121">
        <v>1.25</v>
      </c>
      <c r="I37" s="121">
        <v>1.28</v>
      </c>
      <c r="J37" s="121">
        <v>1.25</v>
      </c>
      <c r="K37" s="122">
        <v>2.4</v>
      </c>
      <c r="L37" s="119">
        <v>3</v>
      </c>
      <c r="M37" s="120">
        <v>850000</v>
      </c>
      <c r="N37" s="120">
        <v>1065500</v>
      </c>
    </row>
    <row r="38" spans="1:14" ht="12.6" customHeight="1">
      <c r="A38" s="58"/>
      <c r="B38" s="46" t="s">
        <v>191</v>
      </c>
      <c r="C38" s="59" t="s">
        <v>192</v>
      </c>
      <c r="D38" s="121">
        <v>2.57</v>
      </c>
      <c r="E38" s="121">
        <v>2.6</v>
      </c>
      <c r="F38" s="121">
        <v>2.5299999999999998</v>
      </c>
      <c r="G38" s="121">
        <v>2.57</v>
      </c>
      <c r="H38" s="121">
        <v>2.5099999999999998</v>
      </c>
      <c r="I38" s="121">
        <v>2.5299999999999998</v>
      </c>
      <c r="J38" s="121">
        <v>2.5299999999999998</v>
      </c>
      <c r="K38" s="122">
        <v>0</v>
      </c>
      <c r="L38" s="119">
        <v>7</v>
      </c>
      <c r="M38" s="120">
        <v>204127</v>
      </c>
      <c r="N38" s="120">
        <v>523841.31</v>
      </c>
    </row>
    <row r="39" spans="1:14" ht="12.6" customHeight="1">
      <c r="A39" s="58"/>
      <c r="B39" s="46" t="s">
        <v>257</v>
      </c>
      <c r="C39" s="59" t="s">
        <v>258</v>
      </c>
      <c r="D39" s="121">
        <v>2.42</v>
      </c>
      <c r="E39" s="121">
        <v>2.4500000000000002</v>
      </c>
      <c r="F39" s="121">
        <v>2.41</v>
      </c>
      <c r="G39" s="121">
        <v>2.42</v>
      </c>
      <c r="H39" s="121">
        <v>2.4300000000000002</v>
      </c>
      <c r="I39" s="121">
        <v>2.41</v>
      </c>
      <c r="J39" s="121">
        <v>2.42</v>
      </c>
      <c r="K39" s="122">
        <v>-0.41</v>
      </c>
      <c r="L39" s="119">
        <v>104</v>
      </c>
      <c r="M39" s="120">
        <v>50632826</v>
      </c>
      <c r="N39" s="120">
        <v>122483779.22</v>
      </c>
    </row>
    <row r="40" spans="1:14" ht="12.6" customHeight="1">
      <c r="A40" s="58"/>
      <c r="B40" s="46" t="s">
        <v>183</v>
      </c>
      <c r="C40" s="59" t="s">
        <v>184</v>
      </c>
      <c r="D40" s="121">
        <v>5.37</v>
      </c>
      <c r="E40" s="121">
        <v>5.37</v>
      </c>
      <c r="F40" s="121">
        <v>5.36</v>
      </c>
      <c r="G40" s="121">
        <v>5.37</v>
      </c>
      <c r="H40" s="121">
        <v>5.39</v>
      </c>
      <c r="I40" s="121">
        <v>5.36</v>
      </c>
      <c r="J40" s="121">
        <v>5.4</v>
      </c>
      <c r="K40" s="122">
        <v>-0.74</v>
      </c>
      <c r="L40" s="119">
        <v>2</v>
      </c>
      <c r="M40" s="120">
        <v>143445</v>
      </c>
      <c r="N40" s="120">
        <v>769615.2</v>
      </c>
    </row>
    <row r="41" spans="1:14" ht="12.6" customHeight="1">
      <c r="A41" s="58"/>
      <c r="B41" s="46" t="s">
        <v>169</v>
      </c>
      <c r="C41" s="59" t="s">
        <v>138</v>
      </c>
      <c r="D41" s="121">
        <v>2.2000000000000002</v>
      </c>
      <c r="E41" s="121">
        <v>2.2000000000000002</v>
      </c>
      <c r="F41" s="121">
        <v>2.2000000000000002</v>
      </c>
      <c r="G41" s="121">
        <v>2.2000000000000002</v>
      </c>
      <c r="H41" s="121">
        <v>2.2000000000000002</v>
      </c>
      <c r="I41" s="121">
        <v>2.2000000000000002</v>
      </c>
      <c r="J41" s="121">
        <v>2.2000000000000002</v>
      </c>
      <c r="K41" s="122">
        <v>0</v>
      </c>
      <c r="L41" s="119">
        <v>3</v>
      </c>
      <c r="M41" s="120">
        <v>32569</v>
      </c>
      <c r="N41" s="120">
        <v>71651.8</v>
      </c>
    </row>
    <row r="42" spans="1:14" ht="12.6" customHeight="1">
      <c r="A42" s="58"/>
      <c r="B42" s="208" t="s">
        <v>91</v>
      </c>
      <c r="C42" s="209"/>
      <c r="D42" s="210"/>
      <c r="E42" s="211"/>
      <c r="F42" s="211"/>
      <c r="G42" s="211"/>
      <c r="H42" s="211"/>
      <c r="I42" s="211"/>
      <c r="J42" s="211"/>
      <c r="K42" s="212"/>
      <c r="L42" s="65">
        <f>SUM(L35:L41)</f>
        <v>171</v>
      </c>
      <c r="M42" s="65">
        <f>SUM(M35:M41)</f>
        <v>54678767</v>
      </c>
      <c r="N42" s="65">
        <f>SUM(N35:N41)</f>
        <v>142327870.25</v>
      </c>
    </row>
    <row r="43" spans="1:14" ht="12.6" customHeight="1">
      <c r="A43" s="58"/>
      <c r="B43" s="216" t="s">
        <v>31</v>
      </c>
      <c r="C43" s="217"/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8"/>
    </row>
    <row r="44" spans="1:14" ht="12.6" customHeight="1">
      <c r="A44" s="58"/>
      <c r="B44" s="46" t="s">
        <v>154</v>
      </c>
      <c r="C44" s="59" t="s">
        <v>155</v>
      </c>
      <c r="D44" s="121">
        <v>12</v>
      </c>
      <c r="E44" s="121">
        <v>12</v>
      </c>
      <c r="F44" s="121">
        <v>12</v>
      </c>
      <c r="G44" s="121">
        <v>12</v>
      </c>
      <c r="H44" s="121">
        <v>12</v>
      </c>
      <c r="I44" s="121">
        <v>12</v>
      </c>
      <c r="J44" s="121">
        <v>12</v>
      </c>
      <c r="K44" s="122">
        <v>0</v>
      </c>
      <c r="L44" s="119">
        <v>1</v>
      </c>
      <c r="M44" s="120">
        <v>662</v>
      </c>
      <c r="N44" s="120">
        <v>7944</v>
      </c>
    </row>
    <row r="45" spans="1:14" ht="12.6" customHeight="1">
      <c r="A45" s="58"/>
      <c r="B45" s="46" t="s">
        <v>244</v>
      </c>
      <c r="C45" s="59" t="s">
        <v>245</v>
      </c>
      <c r="D45" s="121">
        <v>102</v>
      </c>
      <c r="E45" s="121">
        <v>102</v>
      </c>
      <c r="F45" s="121">
        <v>102</v>
      </c>
      <c r="G45" s="121">
        <v>102</v>
      </c>
      <c r="H45" s="121">
        <v>102</v>
      </c>
      <c r="I45" s="121">
        <v>102</v>
      </c>
      <c r="J45" s="121">
        <v>102</v>
      </c>
      <c r="K45" s="122">
        <v>0</v>
      </c>
      <c r="L45" s="119">
        <v>1</v>
      </c>
      <c r="M45" s="120">
        <v>6037</v>
      </c>
      <c r="N45" s="120">
        <v>615774</v>
      </c>
    </row>
    <row r="46" spans="1:14" ht="12.6" customHeight="1">
      <c r="A46" s="58"/>
      <c r="B46" s="46" t="s">
        <v>113</v>
      </c>
      <c r="C46" s="59" t="s">
        <v>112</v>
      </c>
      <c r="D46" s="121">
        <v>9.14</v>
      </c>
      <c r="E46" s="121">
        <v>9.4600000000000009</v>
      </c>
      <c r="F46" s="121">
        <v>9.14</v>
      </c>
      <c r="G46" s="121">
        <v>9.4</v>
      </c>
      <c r="H46" s="121">
        <v>9.14</v>
      </c>
      <c r="I46" s="121">
        <v>9.3699999999999992</v>
      </c>
      <c r="J46" s="121">
        <v>9.14</v>
      </c>
      <c r="K46" s="122">
        <v>2.52</v>
      </c>
      <c r="L46" s="119">
        <v>6</v>
      </c>
      <c r="M46" s="120">
        <v>51268</v>
      </c>
      <c r="N46" s="120">
        <v>481855.42</v>
      </c>
    </row>
    <row r="47" spans="1:14" ht="12.6" customHeight="1">
      <c r="A47" s="58"/>
      <c r="B47" s="46" t="s">
        <v>99</v>
      </c>
      <c r="C47" s="59" t="s">
        <v>100</v>
      </c>
      <c r="D47" s="121">
        <v>22.99</v>
      </c>
      <c r="E47" s="121">
        <v>22.99</v>
      </c>
      <c r="F47" s="121">
        <v>22.99</v>
      </c>
      <c r="G47" s="121">
        <v>22.99</v>
      </c>
      <c r="H47" s="121">
        <v>23</v>
      </c>
      <c r="I47" s="121">
        <v>22.99</v>
      </c>
      <c r="J47" s="121">
        <v>23</v>
      </c>
      <c r="K47" s="122">
        <v>-0.04</v>
      </c>
      <c r="L47" s="119">
        <v>1</v>
      </c>
      <c r="M47" s="120">
        <v>409</v>
      </c>
      <c r="N47" s="120">
        <v>9402.91</v>
      </c>
    </row>
    <row r="48" spans="1:14" ht="12.6" customHeight="1">
      <c r="A48" s="58"/>
      <c r="B48" s="208" t="s">
        <v>92</v>
      </c>
      <c r="C48" s="209"/>
      <c r="D48" s="210"/>
      <c r="E48" s="211"/>
      <c r="F48" s="211"/>
      <c r="G48" s="211"/>
      <c r="H48" s="211"/>
      <c r="I48" s="211"/>
      <c r="J48" s="211"/>
      <c r="K48" s="212"/>
      <c r="L48" s="64">
        <f>SUM(L44:L47)</f>
        <v>9</v>
      </c>
      <c r="M48" s="61">
        <f>SUM(M44:M47)</f>
        <v>58376</v>
      </c>
      <c r="N48" s="61">
        <f>SUM(N44:N47)</f>
        <v>1114976.3299999998</v>
      </c>
    </row>
    <row r="49" spans="1:14" ht="12.6" customHeight="1">
      <c r="A49" s="58"/>
      <c r="B49" s="216" t="s">
        <v>85</v>
      </c>
      <c r="C49" s="217"/>
      <c r="D49" s="217"/>
      <c r="E49" s="217"/>
      <c r="F49" s="217"/>
      <c r="G49" s="217"/>
      <c r="H49" s="217"/>
      <c r="I49" s="217"/>
      <c r="J49" s="217"/>
      <c r="K49" s="217"/>
      <c r="L49" s="217"/>
      <c r="M49" s="217"/>
      <c r="N49" s="218"/>
    </row>
    <row r="50" spans="1:14" ht="12.6" customHeight="1">
      <c r="A50" s="58"/>
      <c r="B50" s="46" t="s">
        <v>253</v>
      </c>
      <c r="C50" s="59" t="s">
        <v>254</v>
      </c>
      <c r="D50" s="63">
        <v>9.6999999999999993</v>
      </c>
      <c r="E50" s="63">
        <v>9.6999999999999993</v>
      </c>
      <c r="F50" s="63">
        <v>9.4</v>
      </c>
      <c r="G50" s="63">
        <v>9.5</v>
      </c>
      <c r="H50" s="63">
        <v>9.9600000000000009</v>
      </c>
      <c r="I50" s="95">
        <v>9.5</v>
      </c>
      <c r="J50" s="95">
        <v>9.89</v>
      </c>
      <c r="K50" s="98">
        <v>-3.94</v>
      </c>
      <c r="L50" s="99">
        <v>15</v>
      </c>
      <c r="M50" s="100">
        <v>475248</v>
      </c>
      <c r="N50" s="100">
        <v>4513894.8</v>
      </c>
    </row>
    <row r="51" spans="1:14" ht="12.6" customHeight="1">
      <c r="A51" s="58"/>
      <c r="B51" s="46" t="s">
        <v>203</v>
      </c>
      <c r="C51" s="59" t="s">
        <v>204</v>
      </c>
      <c r="D51" s="63">
        <v>4.7</v>
      </c>
      <c r="E51" s="63">
        <v>4.7</v>
      </c>
      <c r="F51" s="63">
        <v>4.7</v>
      </c>
      <c r="G51" s="63">
        <v>4.7</v>
      </c>
      <c r="H51" s="63">
        <v>4.6399999999999997</v>
      </c>
      <c r="I51" s="95">
        <v>4.7</v>
      </c>
      <c r="J51" s="95">
        <v>4.67</v>
      </c>
      <c r="K51" s="98">
        <v>0.64</v>
      </c>
      <c r="L51" s="99">
        <v>2</v>
      </c>
      <c r="M51" s="100">
        <v>8000</v>
      </c>
      <c r="N51" s="100">
        <v>37600</v>
      </c>
    </row>
    <row r="52" spans="1:14" ht="12.6" customHeight="1">
      <c r="A52" s="58"/>
      <c r="B52" s="46" t="s">
        <v>228</v>
      </c>
      <c r="C52" s="59" t="s">
        <v>229</v>
      </c>
      <c r="D52" s="63">
        <v>10</v>
      </c>
      <c r="E52" s="63">
        <v>10</v>
      </c>
      <c r="F52" s="63">
        <v>10</v>
      </c>
      <c r="G52" s="121">
        <v>10</v>
      </c>
      <c r="H52" s="63">
        <v>10</v>
      </c>
      <c r="I52" s="121">
        <v>10</v>
      </c>
      <c r="J52" s="121">
        <v>10</v>
      </c>
      <c r="K52" s="122">
        <v>0</v>
      </c>
      <c r="L52" s="119">
        <v>1</v>
      </c>
      <c r="M52" s="120">
        <v>1500</v>
      </c>
      <c r="N52" s="120">
        <v>15000</v>
      </c>
    </row>
    <row r="53" spans="1:14" ht="12.6" customHeight="1">
      <c r="A53" s="58"/>
      <c r="B53" s="46" t="s">
        <v>87</v>
      </c>
      <c r="C53" s="59" t="s">
        <v>43</v>
      </c>
      <c r="D53" s="63">
        <v>0.37</v>
      </c>
      <c r="E53" s="63">
        <v>0.37</v>
      </c>
      <c r="F53" s="63">
        <v>0.37</v>
      </c>
      <c r="G53" s="63">
        <v>0.37</v>
      </c>
      <c r="H53" s="63">
        <v>0.37</v>
      </c>
      <c r="I53" s="95">
        <v>0.37</v>
      </c>
      <c r="J53" s="95">
        <v>0.37</v>
      </c>
      <c r="K53" s="98">
        <v>0</v>
      </c>
      <c r="L53" s="99">
        <v>4</v>
      </c>
      <c r="M53" s="100">
        <v>1000000</v>
      </c>
      <c r="N53" s="100">
        <v>370000</v>
      </c>
    </row>
    <row r="54" spans="1:14" ht="12.6" customHeight="1">
      <c r="A54" s="58"/>
      <c r="B54" s="208" t="s">
        <v>209</v>
      </c>
      <c r="C54" s="209"/>
      <c r="D54" s="210"/>
      <c r="E54" s="211"/>
      <c r="F54" s="211"/>
      <c r="G54" s="211"/>
      <c r="H54" s="211"/>
      <c r="I54" s="211"/>
      <c r="J54" s="211"/>
      <c r="K54" s="212"/>
      <c r="L54" s="64">
        <f>SUM(L50:L53)</f>
        <v>22</v>
      </c>
      <c r="M54" s="61">
        <f>SUM(M50:M53)</f>
        <v>1484748</v>
      </c>
      <c r="N54" s="61">
        <f>SUM(N50:N53)</f>
        <v>4936494.8</v>
      </c>
    </row>
    <row r="55" spans="1:14" s="52" customFormat="1" ht="12.6" customHeight="1">
      <c r="B55" s="66" t="s">
        <v>32</v>
      </c>
      <c r="C55" s="219"/>
      <c r="D55" s="220"/>
      <c r="E55" s="220"/>
      <c r="F55" s="220"/>
      <c r="G55" s="220"/>
      <c r="H55" s="220"/>
      <c r="I55" s="220"/>
      <c r="J55" s="220"/>
      <c r="K55" s="221"/>
      <c r="L55" s="67">
        <f>L54+L48+L42+L33+L23+L19+L26</f>
        <v>1511</v>
      </c>
      <c r="M55" s="67">
        <f>M54+M48+M42+M33+M23+M19+M26</f>
        <v>1041759951</v>
      </c>
      <c r="N55" s="67">
        <f>N54+N48+N42+N33+N23+N19+N26</f>
        <v>1907259717.5800004</v>
      </c>
    </row>
    <row r="56" spans="1:14" s="52" customFormat="1" ht="22.5" customHeight="1">
      <c r="A56" s="51"/>
      <c r="B56" s="213" t="s">
        <v>320</v>
      </c>
      <c r="C56" s="214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5"/>
    </row>
    <row r="57" spans="1:14" s="52" customFormat="1" ht="48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s="52" customFormat="1" ht="15.95" customHeight="1">
      <c r="B58" s="216" t="s">
        <v>29</v>
      </c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18"/>
    </row>
    <row r="59" spans="1:14" ht="15.95" customHeight="1">
      <c r="A59" s="58"/>
      <c r="B59" s="46" t="s">
        <v>199</v>
      </c>
      <c r="C59" s="59" t="s">
        <v>200</v>
      </c>
      <c r="D59" s="121">
        <v>0.59</v>
      </c>
      <c r="E59" s="121">
        <v>0.6</v>
      </c>
      <c r="F59" s="121">
        <v>0.59</v>
      </c>
      <c r="G59" s="121">
        <v>0.59</v>
      </c>
      <c r="H59" s="121">
        <v>0.57999999999999996</v>
      </c>
      <c r="I59" s="121">
        <v>0.59</v>
      </c>
      <c r="J59" s="121">
        <v>0.57999999999999996</v>
      </c>
      <c r="K59" s="122">
        <v>1.72</v>
      </c>
      <c r="L59" s="119">
        <v>21</v>
      </c>
      <c r="M59" s="120">
        <v>17853737</v>
      </c>
      <c r="N59" s="120">
        <v>10543718.310000001</v>
      </c>
    </row>
    <row r="60" spans="1:14" ht="15.95" customHeight="1">
      <c r="A60" s="58"/>
      <c r="B60" s="208" t="s">
        <v>89</v>
      </c>
      <c r="C60" s="209"/>
      <c r="D60" s="210"/>
      <c r="E60" s="211"/>
      <c r="F60" s="211"/>
      <c r="G60" s="211"/>
      <c r="H60" s="211"/>
      <c r="I60" s="211"/>
      <c r="J60" s="211"/>
      <c r="K60" s="212"/>
      <c r="L60" s="65">
        <f>SUM(L59:L59)</f>
        <v>21</v>
      </c>
      <c r="M60" s="65">
        <f>SUM(M59:M59)</f>
        <v>17853737</v>
      </c>
      <c r="N60" s="65">
        <f>SUM(N59:N59)</f>
        <v>10543718.310000001</v>
      </c>
    </row>
    <row r="61" spans="1:14" ht="15.95" customHeight="1">
      <c r="A61" s="58"/>
      <c r="B61" s="216" t="s">
        <v>84</v>
      </c>
      <c r="C61" s="217"/>
      <c r="D61" s="217"/>
      <c r="E61" s="217"/>
      <c r="F61" s="217"/>
      <c r="G61" s="217"/>
      <c r="H61" s="217"/>
      <c r="I61" s="217"/>
      <c r="J61" s="217"/>
      <c r="K61" s="217"/>
      <c r="L61" s="217"/>
      <c r="M61" s="217"/>
      <c r="N61" s="218"/>
    </row>
    <row r="62" spans="1:14" ht="15.95" customHeight="1">
      <c r="A62" s="58"/>
      <c r="B62" s="46" t="s">
        <v>35</v>
      </c>
      <c r="C62" s="59" t="s">
        <v>36</v>
      </c>
      <c r="D62" s="86">
        <v>2.78</v>
      </c>
      <c r="E62" s="86">
        <v>2.89</v>
      </c>
      <c r="F62" s="86">
        <v>2.78</v>
      </c>
      <c r="G62" s="86">
        <v>2.87</v>
      </c>
      <c r="H62" s="86">
        <v>2.73</v>
      </c>
      <c r="I62" s="86">
        <v>2.89</v>
      </c>
      <c r="J62" s="86">
        <v>2.76</v>
      </c>
      <c r="K62" s="91">
        <v>4.71</v>
      </c>
      <c r="L62" s="92">
        <v>57</v>
      </c>
      <c r="M62" s="93">
        <v>25481367</v>
      </c>
      <c r="N62" s="93">
        <v>73030497.230000004</v>
      </c>
    </row>
    <row r="63" spans="1:14" ht="15.95" customHeight="1">
      <c r="A63" s="58"/>
      <c r="B63" s="46" t="s">
        <v>88</v>
      </c>
      <c r="C63" s="59" t="s">
        <v>37</v>
      </c>
      <c r="D63" s="86">
        <v>0.86</v>
      </c>
      <c r="E63" s="86">
        <v>0.87</v>
      </c>
      <c r="F63" s="86">
        <v>0.86</v>
      </c>
      <c r="G63" s="86">
        <v>0.87</v>
      </c>
      <c r="H63" s="86">
        <v>0.86</v>
      </c>
      <c r="I63" s="86">
        <v>0.87</v>
      </c>
      <c r="J63" s="86">
        <v>0.86</v>
      </c>
      <c r="K63" s="91">
        <v>1.1599999999999999</v>
      </c>
      <c r="L63" s="92">
        <v>6</v>
      </c>
      <c r="M63" s="93">
        <v>267901</v>
      </c>
      <c r="N63" s="93">
        <v>232852.98</v>
      </c>
    </row>
    <row r="64" spans="1:14" ht="15.95" customHeight="1">
      <c r="A64" s="58"/>
      <c r="B64" s="208" t="s">
        <v>91</v>
      </c>
      <c r="C64" s="209"/>
      <c r="D64" s="210"/>
      <c r="E64" s="211"/>
      <c r="F64" s="211"/>
      <c r="G64" s="211"/>
      <c r="H64" s="211"/>
      <c r="I64" s="211"/>
      <c r="J64" s="211"/>
      <c r="K64" s="212"/>
      <c r="L64" s="65">
        <f>SUM(L62:L63)</f>
        <v>63</v>
      </c>
      <c r="M64" s="65">
        <f>SUM(M62:M63)</f>
        <v>25749268</v>
      </c>
      <c r="N64" s="65">
        <f>SUM(N62:N63)</f>
        <v>73263350.210000008</v>
      </c>
    </row>
    <row r="65" spans="1:14" s="52" customFormat="1" ht="15.95" customHeight="1">
      <c r="B65" s="66" t="s">
        <v>133</v>
      </c>
      <c r="C65" s="219"/>
      <c r="D65" s="222"/>
      <c r="E65" s="222"/>
      <c r="F65" s="222"/>
      <c r="G65" s="222"/>
      <c r="H65" s="222"/>
      <c r="I65" s="222"/>
      <c r="J65" s="222"/>
      <c r="K65" s="221"/>
      <c r="L65" s="67">
        <f>L64+L60</f>
        <v>84</v>
      </c>
      <c r="M65" s="67">
        <f t="shared" ref="M65:N65" si="0">M64+M60</f>
        <v>43603005</v>
      </c>
      <c r="N65" s="67">
        <f t="shared" si="0"/>
        <v>83807068.520000011</v>
      </c>
    </row>
    <row r="66" spans="1:14" s="52" customFormat="1" ht="19.5" customHeight="1">
      <c r="A66" s="51"/>
      <c r="B66" s="213" t="s">
        <v>319</v>
      </c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5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5.95" customHeight="1">
      <c r="A68" s="58"/>
      <c r="B68" s="216" t="s">
        <v>83</v>
      </c>
      <c r="C68" s="217"/>
      <c r="D68" s="217"/>
      <c r="E68" s="217"/>
      <c r="F68" s="217"/>
      <c r="G68" s="217"/>
      <c r="H68" s="217"/>
      <c r="I68" s="217"/>
      <c r="J68" s="217"/>
      <c r="K68" s="217"/>
      <c r="L68" s="217"/>
      <c r="M68" s="217"/>
      <c r="N68" s="218"/>
    </row>
    <row r="69" spans="1:14" ht="15.95" customHeight="1">
      <c r="A69" s="58"/>
      <c r="B69" s="101" t="s">
        <v>222</v>
      </c>
      <c r="C69" s="102" t="s">
        <v>223</v>
      </c>
      <c r="D69" s="94">
        <v>1.25</v>
      </c>
      <c r="E69" s="121">
        <v>1.31</v>
      </c>
      <c r="F69" s="121">
        <v>1.25</v>
      </c>
      <c r="G69" s="121">
        <v>1.28</v>
      </c>
      <c r="H69" s="121">
        <v>1.25</v>
      </c>
      <c r="I69" s="121">
        <v>1.31</v>
      </c>
      <c r="J69" s="121">
        <v>1.25</v>
      </c>
      <c r="K69" s="122">
        <v>4.8</v>
      </c>
      <c r="L69" s="119">
        <v>9</v>
      </c>
      <c r="M69" s="120">
        <v>3402712</v>
      </c>
      <c r="N69" s="120">
        <v>4342570.04</v>
      </c>
    </row>
    <row r="70" spans="1:14" ht="15.95" customHeight="1">
      <c r="A70" s="58"/>
      <c r="B70" s="101" t="s">
        <v>86</v>
      </c>
      <c r="C70" s="102" t="s">
        <v>42</v>
      </c>
      <c r="D70" s="94">
        <v>1.7</v>
      </c>
      <c r="E70" s="121">
        <v>1.7</v>
      </c>
      <c r="F70" s="121">
        <v>1.7</v>
      </c>
      <c r="G70" s="121">
        <v>1.7</v>
      </c>
      <c r="H70" s="121">
        <v>1.7</v>
      </c>
      <c r="I70" s="121">
        <v>1.7</v>
      </c>
      <c r="J70" s="121">
        <v>1.7</v>
      </c>
      <c r="K70" s="122">
        <v>0</v>
      </c>
      <c r="L70" s="119">
        <v>3</v>
      </c>
      <c r="M70" s="120">
        <v>47616</v>
      </c>
      <c r="N70" s="120">
        <v>80947.199999999997</v>
      </c>
    </row>
    <row r="71" spans="1:14" ht="15.95" customHeight="1">
      <c r="A71" s="58"/>
      <c r="B71" s="208" t="s">
        <v>91</v>
      </c>
      <c r="C71" s="209"/>
      <c r="D71" s="210"/>
      <c r="E71" s="211"/>
      <c r="F71" s="211"/>
      <c r="G71" s="211"/>
      <c r="H71" s="211"/>
      <c r="I71" s="211"/>
      <c r="J71" s="211"/>
      <c r="K71" s="212"/>
      <c r="L71" s="65">
        <f>SUM(L69:L70)</f>
        <v>12</v>
      </c>
      <c r="M71" s="65">
        <f>SUM(M69:M70)</f>
        <v>3450328</v>
      </c>
      <c r="N71" s="65">
        <f>SUM(N69:N70)</f>
        <v>4423517.24</v>
      </c>
    </row>
    <row r="72" spans="1:14" ht="15.95" customHeight="1">
      <c r="A72" s="58"/>
      <c r="B72" s="216" t="s">
        <v>84</v>
      </c>
      <c r="C72" s="223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18"/>
    </row>
    <row r="73" spans="1:14" ht="15.95" customHeight="1">
      <c r="A73" s="58"/>
      <c r="B73" s="101" t="s">
        <v>303</v>
      </c>
      <c r="C73" s="102" t="s">
        <v>304</v>
      </c>
      <c r="D73" s="94">
        <v>1.46</v>
      </c>
      <c r="E73" s="121">
        <v>1.46</v>
      </c>
      <c r="F73" s="121">
        <v>1.45</v>
      </c>
      <c r="G73" s="121">
        <v>1.45</v>
      </c>
      <c r="H73" s="121">
        <v>1.47</v>
      </c>
      <c r="I73" s="121">
        <v>1.45</v>
      </c>
      <c r="J73" s="121">
        <v>1.45</v>
      </c>
      <c r="K73" s="122">
        <v>0</v>
      </c>
      <c r="L73" s="119">
        <v>2</v>
      </c>
      <c r="M73" s="120">
        <v>102596</v>
      </c>
      <c r="N73" s="120">
        <v>149104.62</v>
      </c>
    </row>
    <row r="74" spans="1:14" ht="15.95" customHeight="1">
      <c r="A74" s="58"/>
      <c r="B74" s="101" t="s">
        <v>166</v>
      </c>
      <c r="C74" s="102" t="s">
        <v>167</v>
      </c>
      <c r="D74" s="94">
        <v>1.35</v>
      </c>
      <c r="E74" s="121">
        <v>1.35</v>
      </c>
      <c r="F74" s="121">
        <v>1.35</v>
      </c>
      <c r="G74" s="121">
        <v>1.35</v>
      </c>
      <c r="H74" s="121">
        <v>1.35</v>
      </c>
      <c r="I74" s="121">
        <v>1.35</v>
      </c>
      <c r="J74" s="121">
        <v>1.35</v>
      </c>
      <c r="K74" s="122">
        <v>0</v>
      </c>
      <c r="L74" s="119">
        <v>1</v>
      </c>
      <c r="M74" s="120">
        <v>100</v>
      </c>
      <c r="N74" s="120">
        <v>135</v>
      </c>
    </row>
    <row r="75" spans="1:14" ht="15.95" customHeight="1">
      <c r="A75" s="58"/>
      <c r="B75" s="101" t="s">
        <v>274</v>
      </c>
      <c r="C75" s="102" t="s">
        <v>273</v>
      </c>
      <c r="D75" s="94">
        <v>2.5</v>
      </c>
      <c r="E75" s="121">
        <v>2.5</v>
      </c>
      <c r="F75" s="121">
        <v>2.5</v>
      </c>
      <c r="G75" s="121">
        <v>2.5</v>
      </c>
      <c r="H75" s="121">
        <v>2.5</v>
      </c>
      <c r="I75" s="121">
        <v>2.5</v>
      </c>
      <c r="J75" s="121">
        <v>2.5</v>
      </c>
      <c r="K75" s="122">
        <v>0</v>
      </c>
      <c r="L75" s="119">
        <v>4</v>
      </c>
      <c r="M75" s="120">
        <v>7869</v>
      </c>
      <c r="N75" s="120">
        <v>19672.5</v>
      </c>
    </row>
    <row r="76" spans="1:14" ht="15.95" customHeight="1">
      <c r="A76" s="58"/>
      <c r="B76" s="101" t="s">
        <v>108</v>
      </c>
      <c r="C76" s="102" t="s">
        <v>109</v>
      </c>
      <c r="D76" s="94">
        <v>1.3</v>
      </c>
      <c r="E76" s="121">
        <v>1.3</v>
      </c>
      <c r="F76" s="121">
        <v>1.3</v>
      </c>
      <c r="G76" s="121">
        <v>1.3</v>
      </c>
      <c r="H76" s="121">
        <v>1.3</v>
      </c>
      <c r="I76" s="121">
        <v>1.3</v>
      </c>
      <c r="J76" s="121">
        <v>1.3</v>
      </c>
      <c r="K76" s="122">
        <v>0</v>
      </c>
      <c r="L76" s="119">
        <v>3</v>
      </c>
      <c r="M76" s="120">
        <v>90477</v>
      </c>
      <c r="N76" s="120">
        <v>117620.1</v>
      </c>
    </row>
    <row r="77" spans="1:14" ht="15.95" customHeight="1">
      <c r="A77" s="58"/>
      <c r="B77" s="101" t="s">
        <v>236</v>
      </c>
      <c r="C77" s="102" t="s">
        <v>237</v>
      </c>
      <c r="D77" s="94">
        <v>1.91</v>
      </c>
      <c r="E77" s="121">
        <v>1.91</v>
      </c>
      <c r="F77" s="121">
        <v>1.91</v>
      </c>
      <c r="G77" s="121">
        <v>1.91</v>
      </c>
      <c r="H77" s="121">
        <v>1.88</v>
      </c>
      <c r="I77" s="121">
        <v>1.91</v>
      </c>
      <c r="J77" s="121">
        <v>1.91</v>
      </c>
      <c r="K77" s="122">
        <v>0</v>
      </c>
      <c r="L77" s="119">
        <v>2</v>
      </c>
      <c r="M77" s="120">
        <v>20817</v>
      </c>
      <c r="N77" s="120">
        <v>39760.47</v>
      </c>
    </row>
    <row r="78" spans="1:14" ht="15.95" customHeight="1">
      <c r="A78" s="58"/>
      <c r="B78" s="101" t="s">
        <v>38</v>
      </c>
      <c r="C78" s="102" t="s">
        <v>39</v>
      </c>
      <c r="D78" s="94">
        <v>1.22</v>
      </c>
      <c r="E78" s="121">
        <v>1.26</v>
      </c>
      <c r="F78" s="121">
        <v>1.22</v>
      </c>
      <c r="G78" s="121">
        <v>1.26</v>
      </c>
      <c r="H78" s="121">
        <v>1.23</v>
      </c>
      <c r="I78" s="121">
        <v>1.26</v>
      </c>
      <c r="J78" s="121">
        <v>1.22</v>
      </c>
      <c r="K78" s="122">
        <v>3.28</v>
      </c>
      <c r="L78" s="119">
        <v>14</v>
      </c>
      <c r="M78" s="120">
        <v>1455600</v>
      </c>
      <c r="N78" s="120">
        <v>1832459.86</v>
      </c>
    </row>
    <row r="79" spans="1:14" ht="15.95" customHeight="1">
      <c r="A79" s="58"/>
      <c r="B79" s="208" t="s">
        <v>91</v>
      </c>
      <c r="C79" s="209"/>
      <c r="D79" s="210"/>
      <c r="E79" s="224"/>
      <c r="F79" s="224"/>
      <c r="G79" s="224"/>
      <c r="H79" s="224"/>
      <c r="I79" s="224"/>
      <c r="J79" s="224"/>
      <c r="K79" s="212"/>
      <c r="L79" s="65">
        <f>SUM(L73:L78)</f>
        <v>26</v>
      </c>
      <c r="M79" s="65">
        <f>SUM(M73:M78)</f>
        <v>1677459</v>
      </c>
      <c r="N79" s="65">
        <f>SUM(N73:N78)</f>
        <v>2158752.5499999998</v>
      </c>
    </row>
    <row r="80" spans="1:14" ht="15.95" customHeight="1">
      <c r="A80" s="58"/>
      <c r="B80" s="216" t="s">
        <v>31</v>
      </c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18"/>
    </row>
    <row r="81" spans="1:14" ht="15.95" customHeight="1">
      <c r="A81" s="58"/>
      <c r="B81" s="101" t="s">
        <v>261</v>
      </c>
      <c r="C81" s="102" t="s">
        <v>262</v>
      </c>
      <c r="D81" s="81">
        <v>18.899999999999999</v>
      </c>
      <c r="E81" s="81">
        <v>18.920000000000002</v>
      </c>
      <c r="F81" s="81">
        <v>18.5</v>
      </c>
      <c r="G81" s="86">
        <v>18.510000000000002</v>
      </c>
      <c r="H81" s="86">
        <v>18.63</v>
      </c>
      <c r="I81" s="86">
        <v>18.55</v>
      </c>
      <c r="J81" s="81">
        <v>18.920000000000002</v>
      </c>
      <c r="K81" s="82">
        <v>-1.96</v>
      </c>
      <c r="L81" s="83">
        <v>12</v>
      </c>
      <c r="M81" s="84">
        <v>904304</v>
      </c>
      <c r="N81" s="84">
        <v>16742121.68</v>
      </c>
    </row>
    <row r="82" spans="1:14" ht="15.95" customHeight="1">
      <c r="A82" s="58"/>
      <c r="B82" s="208" t="s">
        <v>92</v>
      </c>
      <c r="C82" s="209"/>
      <c r="D82" s="210"/>
      <c r="E82" s="224"/>
      <c r="F82" s="224"/>
      <c r="G82" s="224"/>
      <c r="H82" s="224"/>
      <c r="I82" s="224"/>
      <c r="J82" s="224"/>
      <c r="K82" s="212"/>
      <c r="L82" s="65">
        <f>L81</f>
        <v>12</v>
      </c>
      <c r="M82" s="65">
        <f t="shared" ref="M82:N82" si="1">M81</f>
        <v>904304</v>
      </c>
      <c r="N82" s="65">
        <f t="shared" si="1"/>
        <v>16742121.68</v>
      </c>
    </row>
    <row r="83" spans="1:14" ht="15.95" customHeight="1">
      <c r="A83" s="58"/>
      <c r="B83" s="216" t="s">
        <v>85</v>
      </c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18"/>
    </row>
    <row r="84" spans="1:14" ht="15.95" customHeight="1">
      <c r="A84" s="58"/>
      <c r="B84" s="46" t="s">
        <v>216</v>
      </c>
      <c r="C84" s="59" t="s">
        <v>217</v>
      </c>
      <c r="D84" s="63">
        <v>4.84</v>
      </c>
      <c r="E84" s="81">
        <v>4.84</v>
      </c>
      <c r="F84" s="81">
        <v>4.82</v>
      </c>
      <c r="G84" s="81">
        <v>4.83</v>
      </c>
      <c r="H84" s="81">
        <v>4.83</v>
      </c>
      <c r="I84" s="81">
        <v>4.83</v>
      </c>
      <c r="J84" s="81">
        <v>4.84</v>
      </c>
      <c r="K84" s="103">
        <v>-0.21</v>
      </c>
      <c r="L84" s="83">
        <v>22</v>
      </c>
      <c r="M84" s="84">
        <v>2404110</v>
      </c>
      <c r="N84" s="84">
        <v>11599892.4</v>
      </c>
    </row>
    <row r="85" spans="1:14" ht="15.95" customHeight="1">
      <c r="A85" s="58"/>
      <c r="B85" s="208" t="s">
        <v>209</v>
      </c>
      <c r="C85" s="209"/>
      <c r="D85" s="210"/>
      <c r="E85" s="224"/>
      <c r="F85" s="224"/>
      <c r="G85" s="224"/>
      <c r="H85" s="224"/>
      <c r="I85" s="224"/>
      <c r="J85" s="224"/>
      <c r="K85" s="212"/>
      <c r="L85" s="64">
        <f>L84</f>
        <v>22</v>
      </c>
      <c r="M85" s="64">
        <f t="shared" ref="M85:N85" si="2">M84</f>
        <v>2404110</v>
      </c>
      <c r="N85" s="84">
        <f t="shared" si="2"/>
        <v>11599892.4</v>
      </c>
    </row>
    <row r="86" spans="1:14" s="52" customFormat="1" ht="15.95" customHeight="1">
      <c r="B86" s="66" t="s">
        <v>71</v>
      </c>
      <c r="C86" s="219"/>
      <c r="D86" s="222"/>
      <c r="E86" s="222"/>
      <c r="F86" s="222"/>
      <c r="G86" s="222"/>
      <c r="H86" s="222"/>
      <c r="I86" s="222"/>
      <c r="J86" s="222"/>
      <c r="K86" s="221"/>
      <c r="L86" s="67">
        <f>L85+L82+L79+L71</f>
        <v>72</v>
      </c>
      <c r="M86" s="67">
        <f>M85+M82+M79+M71</f>
        <v>8436201</v>
      </c>
      <c r="N86" s="67">
        <f>N85+N82+N79+N71</f>
        <v>34924283.869999997</v>
      </c>
    </row>
    <row r="87" spans="1:14" s="52" customFormat="1" ht="15.95" customHeight="1">
      <c r="B87" s="66" t="s">
        <v>40</v>
      </c>
      <c r="C87" s="219"/>
      <c r="D87" s="222"/>
      <c r="E87" s="222"/>
      <c r="F87" s="222"/>
      <c r="G87" s="222"/>
      <c r="H87" s="222"/>
      <c r="I87" s="222"/>
      <c r="J87" s="222"/>
      <c r="K87" s="221"/>
      <c r="L87" s="67">
        <f>L86+L65+L55</f>
        <v>1667</v>
      </c>
      <c r="M87" s="67">
        <f>M86+M65+M55</f>
        <v>1093799157</v>
      </c>
      <c r="N87" s="67">
        <f>N86+N65+N55</f>
        <v>2025991069.9700005</v>
      </c>
    </row>
    <row r="88" spans="1:14" ht="12.95" customHeight="1">
      <c r="A88" s="58"/>
      <c r="N88" s="72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ht="12.95" customHeight="1">
      <c r="A91" s="58"/>
    </row>
  </sheetData>
  <mergeCells count="46">
    <mergeCell ref="C65:K65"/>
    <mergeCell ref="C87:K87"/>
    <mergeCell ref="B66:N66"/>
    <mergeCell ref="C86:K86"/>
    <mergeCell ref="B72:N72"/>
    <mergeCell ref="B79:C79"/>
    <mergeCell ref="D79:K79"/>
    <mergeCell ref="B83:N83"/>
    <mergeCell ref="B85:C85"/>
    <mergeCell ref="D85:K85"/>
    <mergeCell ref="B82:C82"/>
    <mergeCell ref="D82:K82"/>
    <mergeCell ref="B80:N80"/>
    <mergeCell ref="B68:N68"/>
    <mergeCell ref="B71:C71"/>
    <mergeCell ref="D71:K71"/>
    <mergeCell ref="B1:N1"/>
    <mergeCell ref="B3:N3"/>
    <mergeCell ref="B19:C19"/>
    <mergeCell ref="D19:K19"/>
    <mergeCell ref="B20:N20"/>
    <mergeCell ref="B23:C23"/>
    <mergeCell ref="D23:K23"/>
    <mergeCell ref="B27:N27"/>
    <mergeCell ref="B33:C33"/>
    <mergeCell ref="D33:K33"/>
    <mergeCell ref="B24:N24"/>
    <mergeCell ref="B26:C26"/>
    <mergeCell ref="D26:K26"/>
    <mergeCell ref="B34:N34"/>
    <mergeCell ref="D42:K42"/>
    <mergeCell ref="B42:C42"/>
    <mergeCell ref="C55:K55"/>
    <mergeCell ref="B43:N43"/>
    <mergeCell ref="D48:K48"/>
    <mergeCell ref="B48:C48"/>
    <mergeCell ref="B49:N49"/>
    <mergeCell ref="B54:C54"/>
    <mergeCell ref="D54:K54"/>
    <mergeCell ref="B64:C64"/>
    <mergeCell ref="D64:K64"/>
    <mergeCell ref="B56:N56"/>
    <mergeCell ref="B58:N58"/>
    <mergeCell ref="B60:C60"/>
    <mergeCell ref="D60:K60"/>
    <mergeCell ref="B61:N6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topLeftCell="A28" zoomScale="115" zoomScaleNormal="115" workbookViewId="0">
      <selection activeCell="J44" sqref="J4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225" t="s">
        <v>316</v>
      </c>
      <c r="B1" s="225"/>
      <c r="C1" s="225"/>
      <c r="D1" s="225"/>
    </row>
    <row r="2" spans="1:4" ht="14.1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26" t="s">
        <v>29</v>
      </c>
      <c r="B3" s="227"/>
      <c r="C3" s="227"/>
      <c r="D3" s="228"/>
    </row>
    <row r="4" spans="1:4" ht="14.1" customHeight="1">
      <c r="A4" s="46" t="s">
        <v>143</v>
      </c>
      <c r="B4" s="59" t="s">
        <v>144</v>
      </c>
      <c r="C4" s="81">
        <v>1.08</v>
      </c>
      <c r="D4" s="121">
        <v>1.08</v>
      </c>
    </row>
    <row r="5" spans="1:4" ht="14.1" customHeight="1">
      <c r="A5" s="46" t="s">
        <v>252</v>
      </c>
      <c r="B5" s="59" t="s">
        <v>168</v>
      </c>
      <c r="C5" s="81">
        <v>0.17</v>
      </c>
      <c r="D5" s="121">
        <v>0.17</v>
      </c>
    </row>
    <row r="6" spans="1:4" ht="14.1" customHeight="1">
      <c r="A6" s="46" t="s">
        <v>221</v>
      </c>
      <c r="B6" s="59" t="s">
        <v>220</v>
      </c>
      <c r="C6" s="121">
        <v>0.23</v>
      </c>
      <c r="D6" s="121">
        <v>0.23</v>
      </c>
    </row>
    <row r="7" spans="1:4" ht="14.1" customHeight="1">
      <c r="A7" s="46" t="s">
        <v>187</v>
      </c>
      <c r="B7" s="59" t="s">
        <v>188</v>
      </c>
      <c r="C7" s="47">
        <v>0.78</v>
      </c>
      <c r="D7" s="47">
        <v>0.78</v>
      </c>
    </row>
    <row r="8" spans="1:4" ht="14.1" customHeight="1">
      <c r="A8" s="46" t="s">
        <v>177</v>
      </c>
      <c r="B8" s="59" t="s">
        <v>178</v>
      </c>
      <c r="C8" s="47">
        <v>2.2000000000000002</v>
      </c>
      <c r="D8" s="47">
        <v>2.2000000000000002</v>
      </c>
    </row>
    <row r="9" spans="1:4" ht="14.1" customHeight="1">
      <c r="A9" s="229" t="s">
        <v>94</v>
      </c>
      <c r="B9" s="230" t="s">
        <v>94</v>
      </c>
      <c r="C9" s="230"/>
      <c r="D9" s="231"/>
    </row>
    <row r="10" spans="1:4" ht="14.1" customHeight="1">
      <c r="A10" s="46" t="s">
        <v>135</v>
      </c>
      <c r="B10" s="59" t="s">
        <v>134</v>
      </c>
      <c r="C10" s="81">
        <v>0.75</v>
      </c>
      <c r="D10" s="81">
        <v>0.75</v>
      </c>
    </row>
    <row r="11" spans="1:4" ht="14.1" customHeight="1">
      <c r="A11" s="46" t="s">
        <v>207</v>
      </c>
      <c r="B11" s="59" t="s">
        <v>208</v>
      </c>
      <c r="C11" s="81">
        <v>0.43</v>
      </c>
      <c r="D11" s="81">
        <v>0.43</v>
      </c>
    </row>
    <row r="12" spans="1:4" ht="14.1" customHeight="1">
      <c r="A12" s="229" t="s">
        <v>83</v>
      </c>
      <c r="B12" s="230"/>
      <c r="C12" s="230"/>
      <c r="D12" s="231"/>
    </row>
    <row r="13" spans="1:4" ht="14.1" customHeight="1">
      <c r="A13" s="46" t="s">
        <v>181</v>
      </c>
      <c r="B13" s="59" t="s">
        <v>182</v>
      </c>
      <c r="C13" s="81">
        <v>0.65</v>
      </c>
      <c r="D13" s="81">
        <v>0.65</v>
      </c>
    </row>
    <row r="14" spans="1:4" ht="14.1" customHeight="1">
      <c r="A14" s="229" t="s">
        <v>84</v>
      </c>
      <c r="B14" s="230"/>
      <c r="C14" s="230"/>
      <c r="D14" s="231"/>
    </row>
    <row r="15" spans="1:4" ht="14.1" customHeight="1">
      <c r="A15" s="46" t="s">
        <v>97</v>
      </c>
      <c r="B15" s="59" t="s">
        <v>98</v>
      </c>
      <c r="C15" s="121">
        <v>6.35</v>
      </c>
      <c r="D15" s="121">
        <v>6.35</v>
      </c>
    </row>
    <row r="16" spans="1:4" ht="14.1" customHeight="1">
      <c r="A16" s="46" t="s">
        <v>122</v>
      </c>
      <c r="B16" s="59" t="s">
        <v>123</v>
      </c>
      <c r="C16" s="121">
        <v>1.9</v>
      </c>
      <c r="D16" s="121">
        <v>1.9</v>
      </c>
    </row>
    <row r="17" spans="1:4" ht="14.1" customHeight="1">
      <c r="A17" s="226" t="s">
        <v>31</v>
      </c>
      <c r="B17" s="227" t="s">
        <v>31</v>
      </c>
      <c r="C17" s="227"/>
      <c r="D17" s="228"/>
    </row>
    <row r="18" spans="1:4" ht="14.1" customHeight="1">
      <c r="A18" s="46" t="s">
        <v>205</v>
      </c>
      <c r="B18" s="59" t="s">
        <v>206</v>
      </c>
      <c r="C18" s="121">
        <v>9</v>
      </c>
      <c r="D18" s="121">
        <v>9</v>
      </c>
    </row>
    <row r="19" spans="1:4" ht="14.1" customHeight="1">
      <c r="A19" s="46" t="s">
        <v>234</v>
      </c>
      <c r="B19" s="59" t="s">
        <v>235</v>
      </c>
      <c r="C19" s="121">
        <v>13.5</v>
      </c>
      <c r="D19" s="121">
        <v>13.5</v>
      </c>
    </row>
    <row r="20" spans="1:4" ht="14.1" customHeight="1">
      <c r="A20" s="46" t="s">
        <v>291</v>
      </c>
      <c r="B20" s="59" t="s">
        <v>292</v>
      </c>
      <c r="C20" s="121">
        <v>47.6</v>
      </c>
      <c r="D20" s="121">
        <v>47.6</v>
      </c>
    </row>
    <row r="21" spans="1:4" ht="14.1" customHeight="1">
      <c r="A21" s="226" t="s">
        <v>85</v>
      </c>
      <c r="B21" s="227"/>
      <c r="C21" s="227"/>
      <c r="D21" s="228"/>
    </row>
    <row r="22" spans="1:4" ht="14.1" customHeight="1">
      <c r="A22" s="46" t="s">
        <v>197</v>
      </c>
      <c r="B22" s="59" t="s">
        <v>198</v>
      </c>
      <c r="C22" s="63">
        <v>2.11</v>
      </c>
      <c r="D22" s="63">
        <v>2.11</v>
      </c>
    </row>
    <row r="23" spans="1:4" ht="14.1" customHeight="1">
      <c r="A23" s="46" t="s">
        <v>277</v>
      </c>
      <c r="B23" s="59" t="s">
        <v>278</v>
      </c>
      <c r="C23" s="63">
        <v>5.99</v>
      </c>
      <c r="D23" s="63">
        <v>5.99</v>
      </c>
    </row>
    <row r="24" spans="1:4" ht="14.1" customHeight="1">
      <c r="A24" s="74" t="s">
        <v>41</v>
      </c>
      <c r="B24" s="74" t="s">
        <v>20</v>
      </c>
      <c r="C24" s="74" t="s">
        <v>93</v>
      </c>
      <c r="D24" s="74" t="s">
        <v>19</v>
      </c>
    </row>
    <row r="25" spans="1:4" ht="14.1" customHeight="1">
      <c r="A25" s="229" t="s">
        <v>29</v>
      </c>
      <c r="B25" s="230"/>
      <c r="C25" s="230"/>
      <c r="D25" s="231"/>
    </row>
    <row r="26" spans="1:4" ht="14.1" customHeight="1">
      <c r="A26" s="46" t="s">
        <v>270</v>
      </c>
      <c r="B26" s="59" t="s">
        <v>271</v>
      </c>
      <c r="C26" s="121">
        <v>0.11</v>
      </c>
      <c r="D26" s="121">
        <v>0.11</v>
      </c>
    </row>
    <row r="27" spans="1:4" ht="14.1" customHeight="1">
      <c r="A27" s="46" t="s">
        <v>231</v>
      </c>
      <c r="B27" s="59" t="s">
        <v>230</v>
      </c>
      <c r="C27" s="121">
        <v>0.2</v>
      </c>
      <c r="D27" s="121">
        <v>0.2</v>
      </c>
    </row>
    <row r="28" spans="1:4" ht="14.1" customHeight="1">
      <c r="A28" s="46" t="s">
        <v>160</v>
      </c>
      <c r="B28" s="59" t="s">
        <v>161</v>
      </c>
      <c r="C28" s="121">
        <v>0.1</v>
      </c>
      <c r="D28" s="121">
        <v>0.1</v>
      </c>
    </row>
    <row r="29" spans="1:4" ht="14.1" customHeight="1">
      <c r="A29" s="46" t="s">
        <v>195</v>
      </c>
      <c r="B29" s="59" t="s">
        <v>196</v>
      </c>
      <c r="C29" s="121">
        <v>1.01</v>
      </c>
      <c r="D29" s="121">
        <v>1.01</v>
      </c>
    </row>
    <row r="30" spans="1:4" ht="14.1" customHeight="1">
      <c r="A30" s="46" t="s">
        <v>299</v>
      </c>
      <c r="B30" s="59" t="s">
        <v>300</v>
      </c>
      <c r="C30" s="121">
        <v>1</v>
      </c>
      <c r="D30" s="121">
        <v>1</v>
      </c>
    </row>
    <row r="31" spans="1:4" ht="14.1" customHeight="1">
      <c r="A31" s="46" t="s">
        <v>171</v>
      </c>
      <c r="B31" s="59" t="s">
        <v>170</v>
      </c>
      <c r="C31" s="121">
        <v>0.31</v>
      </c>
      <c r="D31" s="121">
        <v>0.31</v>
      </c>
    </row>
    <row r="32" spans="1:4" ht="14.1" customHeight="1">
      <c r="A32" s="46" t="s">
        <v>297</v>
      </c>
      <c r="B32" s="59" t="s">
        <v>298</v>
      </c>
      <c r="C32" s="121">
        <v>1.05</v>
      </c>
      <c r="D32" s="121">
        <v>1.05</v>
      </c>
    </row>
    <row r="33" spans="1:4" ht="14.1" customHeight="1">
      <c r="A33" s="46" t="s">
        <v>293</v>
      </c>
      <c r="B33" s="59" t="s">
        <v>294</v>
      </c>
      <c r="C33" s="86">
        <v>0.85</v>
      </c>
      <c r="D33" s="81">
        <v>0.85</v>
      </c>
    </row>
    <row r="34" spans="1:4" ht="14.1" customHeight="1">
      <c r="A34" s="46" t="s">
        <v>175</v>
      </c>
      <c r="B34" s="59" t="s">
        <v>176</v>
      </c>
      <c r="C34" s="86">
        <v>0.25</v>
      </c>
      <c r="D34" s="81">
        <v>0.25</v>
      </c>
    </row>
    <row r="35" spans="1:4" ht="14.1" customHeight="1">
      <c r="A35" s="46" t="s">
        <v>137</v>
      </c>
      <c r="B35" s="59" t="s">
        <v>136</v>
      </c>
      <c r="C35" s="86">
        <v>1</v>
      </c>
      <c r="D35" s="86">
        <v>1</v>
      </c>
    </row>
    <row r="36" spans="1:4" ht="14.1" customHeight="1">
      <c r="A36" s="46" t="s">
        <v>275</v>
      </c>
      <c r="B36" s="59" t="s">
        <v>276</v>
      </c>
      <c r="C36" s="86">
        <v>1</v>
      </c>
      <c r="D36" s="94">
        <v>1</v>
      </c>
    </row>
    <row r="37" spans="1:4" ht="14.1" customHeight="1">
      <c r="A37" s="46" t="s">
        <v>101</v>
      </c>
      <c r="B37" s="59" t="s">
        <v>102</v>
      </c>
      <c r="C37" s="86">
        <v>0.05</v>
      </c>
      <c r="D37" s="86">
        <v>0.05</v>
      </c>
    </row>
    <row r="38" spans="1:4" ht="14.1" customHeight="1">
      <c r="A38" s="89" t="s">
        <v>246</v>
      </c>
      <c r="B38" s="90" t="s">
        <v>247</v>
      </c>
      <c r="C38" s="86">
        <v>1</v>
      </c>
      <c r="D38" s="86">
        <v>1</v>
      </c>
    </row>
    <row r="39" spans="1:4" ht="14.1" customHeight="1">
      <c r="A39" s="46" t="s">
        <v>212</v>
      </c>
      <c r="B39" s="59" t="s">
        <v>213</v>
      </c>
      <c r="C39" s="86">
        <v>0.75</v>
      </c>
      <c r="D39" s="86">
        <v>0.75</v>
      </c>
    </row>
    <row r="40" spans="1:4" ht="14.1" customHeight="1">
      <c r="A40" s="46" t="s">
        <v>164</v>
      </c>
      <c r="B40" s="59" t="s">
        <v>165</v>
      </c>
      <c r="C40" s="86">
        <v>1</v>
      </c>
      <c r="D40" s="86">
        <v>1</v>
      </c>
    </row>
    <row r="41" spans="1:4" ht="14.1" customHeight="1">
      <c r="A41" s="46" t="s">
        <v>103</v>
      </c>
      <c r="B41" s="59" t="s">
        <v>104</v>
      </c>
      <c r="C41" s="86">
        <v>0.94</v>
      </c>
      <c r="D41" s="86">
        <v>0.94</v>
      </c>
    </row>
    <row r="42" spans="1:4" ht="14.1" customHeight="1">
      <c r="A42" s="87" t="s">
        <v>238</v>
      </c>
      <c r="B42" s="88" t="s">
        <v>239</v>
      </c>
      <c r="C42" s="86">
        <v>1</v>
      </c>
      <c r="D42" s="86">
        <v>1</v>
      </c>
    </row>
    <row r="43" spans="1:4" ht="14.1" customHeight="1">
      <c r="A43" s="229" t="s">
        <v>174</v>
      </c>
      <c r="B43" s="230"/>
      <c r="C43" s="230"/>
      <c r="D43" s="231"/>
    </row>
    <row r="44" spans="1:4" ht="14.1" customHeight="1">
      <c r="A44" s="46" t="s">
        <v>173</v>
      </c>
      <c r="B44" s="59" t="s">
        <v>172</v>
      </c>
      <c r="C44" s="81">
        <v>1.26</v>
      </c>
      <c r="D44" s="81">
        <v>1.26</v>
      </c>
    </row>
    <row r="45" spans="1:4" ht="14.1" customHeight="1">
      <c r="A45" s="46" t="s">
        <v>296</v>
      </c>
      <c r="B45" s="59" t="s">
        <v>295</v>
      </c>
      <c r="C45" s="81">
        <v>0.69</v>
      </c>
      <c r="D45" s="81">
        <v>0.69</v>
      </c>
    </row>
    <row r="46" spans="1:4" ht="14.1" customHeight="1">
      <c r="A46" s="229" t="s">
        <v>94</v>
      </c>
      <c r="B46" s="230" t="s">
        <v>94</v>
      </c>
      <c r="C46" s="230"/>
      <c r="D46" s="231"/>
    </row>
    <row r="47" spans="1:4" ht="14.1" customHeight="1">
      <c r="A47" s="46" t="s">
        <v>263</v>
      </c>
      <c r="B47" s="59" t="s">
        <v>264</v>
      </c>
      <c r="C47" s="81">
        <v>4.7</v>
      </c>
      <c r="D47" s="81">
        <v>4.7</v>
      </c>
    </row>
    <row r="48" spans="1:4" ht="14.1" customHeight="1">
      <c r="A48" s="46" t="s">
        <v>259</v>
      </c>
      <c r="B48" s="59" t="s">
        <v>260</v>
      </c>
      <c r="C48" s="81">
        <v>0.85</v>
      </c>
      <c r="D48" s="81">
        <v>0.85</v>
      </c>
    </row>
    <row r="49" spans="1:4" ht="14.1" customHeight="1">
      <c r="A49" s="229" t="s">
        <v>84</v>
      </c>
      <c r="B49" s="230"/>
      <c r="C49" s="230"/>
      <c r="D49" s="231"/>
    </row>
    <row r="50" spans="1:4" ht="14.1" customHeight="1">
      <c r="A50" s="46" t="s">
        <v>308</v>
      </c>
      <c r="B50" s="59" t="s">
        <v>307</v>
      </c>
      <c r="C50" s="86">
        <v>2.86</v>
      </c>
      <c r="D50" s="86">
        <v>2.86</v>
      </c>
    </row>
    <row r="51" spans="1:4" ht="14.1" customHeight="1">
      <c r="A51" s="76" t="s">
        <v>156</v>
      </c>
      <c r="B51" s="77" t="s">
        <v>157</v>
      </c>
      <c r="C51" s="86">
        <v>100</v>
      </c>
      <c r="D51" s="86">
        <v>100</v>
      </c>
    </row>
    <row r="52" spans="1:4" ht="14.1" customHeight="1">
      <c r="A52" s="229" t="s">
        <v>83</v>
      </c>
      <c r="B52" s="230"/>
      <c r="C52" s="230"/>
      <c r="D52" s="231"/>
    </row>
    <row r="53" spans="1:4" ht="14.1" customHeight="1">
      <c r="A53" s="46" t="s">
        <v>33</v>
      </c>
      <c r="B53" s="59" t="s">
        <v>34</v>
      </c>
      <c r="C53" s="81">
        <v>1.72</v>
      </c>
      <c r="D53" s="81">
        <v>1.7</v>
      </c>
    </row>
    <row r="54" spans="1:4" ht="14.1" customHeight="1">
      <c r="A54" s="46" t="s">
        <v>139</v>
      </c>
      <c r="B54" s="68" t="s">
        <v>140</v>
      </c>
      <c r="C54" s="63">
        <v>1</v>
      </c>
      <c r="D54" s="75">
        <v>1</v>
      </c>
    </row>
    <row r="55" spans="1:4" ht="14.1" customHeight="1">
      <c r="A55" s="226" t="s">
        <v>31</v>
      </c>
      <c r="B55" s="227" t="s">
        <v>31</v>
      </c>
      <c r="C55" s="227"/>
      <c r="D55" s="228"/>
    </row>
    <row r="56" spans="1:4" ht="14.1" customHeight="1">
      <c r="A56" s="46" t="s">
        <v>145</v>
      </c>
      <c r="B56" s="59" t="s">
        <v>146</v>
      </c>
      <c r="C56" s="81">
        <v>29</v>
      </c>
      <c r="D56" s="81">
        <v>29</v>
      </c>
    </row>
    <row r="57" spans="1:4" ht="14.1" customHeight="1">
      <c r="A57" s="226" t="s">
        <v>85</v>
      </c>
      <c r="B57" s="227"/>
      <c r="C57" s="227"/>
      <c r="D57" s="228"/>
    </row>
    <row r="58" spans="1:4" ht="14.1" customHeight="1">
      <c r="A58" s="46" t="s">
        <v>105</v>
      </c>
      <c r="B58" s="68" t="s">
        <v>106</v>
      </c>
      <c r="C58" s="63" t="s">
        <v>107</v>
      </c>
      <c r="D58" s="63" t="s">
        <v>107</v>
      </c>
    </row>
    <row r="59" spans="1:4" ht="14.1" customHeight="1">
      <c r="A59" s="74" t="s">
        <v>41</v>
      </c>
      <c r="B59" s="74" t="s">
        <v>20</v>
      </c>
      <c r="C59" s="74" t="s">
        <v>93</v>
      </c>
      <c r="D59" s="74" t="s">
        <v>19</v>
      </c>
    </row>
    <row r="60" spans="1:4" ht="14.1" customHeight="1">
      <c r="A60" s="232" t="s">
        <v>29</v>
      </c>
      <c r="B60" s="233"/>
      <c r="C60" s="233"/>
      <c r="D60" s="234"/>
    </row>
    <row r="61" spans="1:4" ht="14.1" customHeight="1">
      <c r="A61" s="127" t="s">
        <v>305</v>
      </c>
      <c r="B61" s="128" t="s">
        <v>306</v>
      </c>
      <c r="C61" s="121">
        <v>1</v>
      </c>
      <c r="D61" s="121">
        <v>1</v>
      </c>
    </row>
  </sheetData>
  <mergeCells count="15">
    <mergeCell ref="A43:D43"/>
    <mergeCell ref="A57:D57"/>
    <mergeCell ref="A49:D49"/>
    <mergeCell ref="A52:D52"/>
    <mergeCell ref="A60:D60"/>
    <mergeCell ref="A46:D46"/>
    <mergeCell ref="A55:D55"/>
    <mergeCell ref="A1:D1"/>
    <mergeCell ref="A3:D3"/>
    <mergeCell ref="A21:D21"/>
    <mergeCell ref="A25:D25"/>
    <mergeCell ref="A17:D17"/>
    <mergeCell ref="A9:D9"/>
    <mergeCell ref="A14:D14"/>
    <mergeCell ref="A12:D1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6"/>
  <sheetViews>
    <sheetView workbookViewId="0">
      <selection activeCell="F23" sqref="F23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237" t="s">
        <v>0</v>
      </c>
      <c r="C1" s="237"/>
      <c r="D1" s="237"/>
      <c r="E1" s="237"/>
      <c r="F1" s="136"/>
      <c r="H1" s="137"/>
      <c r="I1" s="137"/>
    </row>
    <row r="2" spans="1:9" ht="18">
      <c r="B2" s="237" t="s">
        <v>324</v>
      </c>
      <c r="C2" s="237"/>
      <c r="D2" s="237"/>
      <c r="E2" s="237"/>
      <c r="F2" s="237"/>
      <c r="H2" s="137"/>
      <c r="I2" s="137"/>
    </row>
    <row r="3" spans="1:9" ht="18">
      <c r="B3" s="135" t="s">
        <v>325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17.100000000000001" customHeight="1">
      <c r="B6" s="238" t="s">
        <v>326</v>
      </c>
      <c r="C6" s="239"/>
      <c r="D6" s="239"/>
      <c r="E6" s="140"/>
      <c r="F6" s="140"/>
      <c r="H6" s="137"/>
      <c r="I6" s="137"/>
    </row>
    <row r="7" spans="1:9">
      <c r="B7" s="141" t="s">
        <v>41</v>
      </c>
      <c r="C7" s="142" t="s">
        <v>20</v>
      </c>
      <c r="D7" s="143" t="s">
        <v>327</v>
      </c>
      <c r="E7" s="144" t="s">
        <v>328</v>
      </c>
      <c r="F7" s="144" t="s">
        <v>329</v>
      </c>
      <c r="H7" s="137"/>
      <c r="I7" s="137"/>
    </row>
    <row r="8" spans="1:9" ht="17.100000000000001" customHeight="1">
      <c r="B8" s="240" t="s">
        <v>29</v>
      </c>
      <c r="C8" s="241"/>
      <c r="D8" s="241"/>
      <c r="E8" s="241"/>
      <c r="F8" s="242"/>
    </row>
    <row r="9" spans="1:9" ht="17.100000000000001" customHeight="1">
      <c r="A9" s="131"/>
      <c r="B9" s="145" t="s">
        <v>330</v>
      </c>
      <c r="C9" s="145" t="s">
        <v>323</v>
      </c>
      <c r="D9" s="146">
        <v>3</v>
      </c>
      <c r="E9" s="147">
        <v>150000</v>
      </c>
      <c r="F9" s="147">
        <v>437500</v>
      </c>
    </row>
    <row r="10" spans="1:9" ht="17.100000000000001" customHeight="1">
      <c r="A10" s="131"/>
      <c r="B10" s="145" t="s">
        <v>331</v>
      </c>
      <c r="C10" s="145" t="s">
        <v>242</v>
      </c>
      <c r="D10" s="146">
        <v>1</v>
      </c>
      <c r="E10" s="147">
        <v>26813</v>
      </c>
      <c r="F10" s="147">
        <v>6703.25</v>
      </c>
    </row>
    <row r="11" spans="1:9" ht="17.100000000000001" customHeight="1">
      <c r="A11" s="131"/>
      <c r="B11" s="148" t="s">
        <v>332</v>
      </c>
      <c r="C11" s="149"/>
      <c r="D11" s="146">
        <f>SUM(D9:D10)</f>
        <v>4</v>
      </c>
      <c r="E11" s="147">
        <f>SUM(E9:E10)</f>
        <v>176813</v>
      </c>
      <c r="F11" s="147">
        <f>SUM(F9:F10)</f>
        <v>444203.25</v>
      </c>
    </row>
    <row r="12" spans="1:9">
      <c r="A12" s="131"/>
      <c r="B12" s="243" t="s">
        <v>40</v>
      </c>
      <c r="C12" s="244"/>
      <c r="D12" s="146">
        <f>D11</f>
        <v>4</v>
      </c>
      <c r="E12" s="147">
        <f>E11</f>
        <v>176813</v>
      </c>
      <c r="F12" s="147">
        <f>F11</f>
        <v>444203.25</v>
      </c>
    </row>
    <row r="13" spans="1:9">
      <c r="A13" s="131"/>
      <c r="B13" s="150"/>
      <c r="C13" s="150"/>
      <c r="D13" s="151"/>
      <c r="E13" s="152"/>
      <c r="F13" s="152"/>
    </row>
    <row r="14" spans="1:9">
      <c r="A14" s="131"/>
      <c r="B14" s="131"/>
      <c r="D14" s="153"/>
      <c r="E14" s="154"/>
      <c r="F14" s="154"/>
    </row>
    <row r="15" spans="1:9" ht="18.75">
      <c r="A15" s="131"/>
      <c r="B15" s="155" t="s">
        <v>333</v>
      </c>
      <c r="C15" s="156"/>
      <c r="D15" s="157"/>
      <c r="E15" s="158"/>
      <c r="F15" s="159"/>
    </row>
    <row r="16" spans="1:9" ht="31.5">
      <c r="A16" s="131"/>
      <c r="B16" s="160" t="s">
        <v>41</v>
      </c>
      <c r="C16" s="142" t="s">
        <v>20</v>
      </c>
      <c r="D16" s="161" t="s">
        <v>327</v>
      </c>
      <c r="E16" s="162" t="s">
        <v>328</v>
      </c>
      <c r="F16" s="162" t="s">
        <v>329</v>
      </c>
    </row>
    <row r="17" spans="1:6">
      <c r="A17" s="131"/>
      <c r="B17" s="240" t="s">
        <v>29</v>
      </c>
      <c r="C17" s="241"/>
      <c r="D17" s="241"/>
      <c r="E17" s="241"/>
      <c r="F17" s="242"/>
    </row>
    <row r="18" spans="1:6" ht="17.100000000000001" customHeight="1">
      <c r="A18" s="163"/>
      <c r="B18" s="164" t="s">
        <v>334</v>
      </c>
      <c r="C18" s="164" t="s">
        <v>288</v>
      </c>
      <c r="D18" s="146">
        <v>86</v>
      </c>
      <c r="E18" s="147">
        <v>90000000</v>
      </c>
      <c r="F18" s="147">
        <v>157500000</v>
      </c>
    </row>
    <row r="19" spans="1:6">
      <c r="A19" s="163"/>
      <c r="B19" s="165" t="s">
        <v>332</v>
      </c>
      <c r="C19" s="166"/>
      <c r="D19" s="146">
        <f>SUM(D18)</f>
        <v>86</v>
      </c>
      <c r="E19" s="147">
        <f>SUM(E18)</f>
        <v>90000000</v>
      </c>
      <c r="F19" s="147">
        <f>SUM(F18)</f>
        <v>157500000</v>
      </c>
    </row>
    <row r="20" spans="1:6">
      <c r="A20" s="163"/>
      <c r="B20" s="235" t="s">
        <v>40</v>
      </c>
      <c r="C20" s="236"/>
      <c r="D20" s="146">
        <f>D19</f>
        <v>86</v>
      </c>
      <c r="E20" s="147">
        <f>E19</f>
        <v>90000000</v>
      </c>
      <c r="F20" s="147">
        <f>F19</f>
        <v>157500000</v>
      </c>
    </row>
    <row r="21" spans="1:6">
      <c r="A21" s="167"/>
      <c r="B21" s="167"/>
      <c r="C21" s="163"/>
    </row>
    <row r="22" spans="1:6">
      <c r="A22" s="167"/>
      <c r="B22" s="167"/>
      <c r="C22" s="163"/>
    </row>
    <row r="23" spans="1:6">
      <c r="A23" s="167"/>
      <c r="B23" s="167"/>
      <c r="C23" s="163"/>
    </row>
    <row r="24" spans="1:6">
      <c r="A24" s="167"/>
      <c r="B24" s="167"/>
      <c r="C24" s="163"/>
    </row>
    <row r="25" spans="1:6">
      <c r="A25" s="167"/>
      <c r="B25" s="167"/>
      <c r="C25" s="163"/>
    </row>
    <row r="26" spans="1:6">
      <c r="A26" s="167"/>
      <c r="B26" s="167"/>
      <c r="C26" s="163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L9" sqref="L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4" t="s">
        <v>0</v>
      </c>
      <c r="C1" s="255"/>
      <c r="D1" s="256"/>
      <c r="E1" s="6"/>
      <c r="F1" s="10"/>
      <c r="G1" s="10"/>
      <c r="H1" s="10"/>
      <c r="I1" s="10"/>
    </row>
    <row r="2" spans="1:9" ht="10.5" customHeight="1">
      <c r="B2" s="257"/>
      <c r="C2" s="258"/>
      <c r="D2" s="259"/>
      <c r="E2" s="6"/>
      <c r="F2" s="10"/>
      <c r="G2" s="10"/>
      <c r="H2" s="10"/>
      <c r="I2" s="10"/>
    </row>
    <row r="3" spans="1:9" ht="18" customHeight="1">
      <c r="B3" s="105" t="s">
        <v>315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2" t="s">
        <v>314</v>
      </c>
      <c r="C4" s="273"/>
      <c r="D4" s="273"/>
      <c r="E4" s="273"/>
      <c r="F4" s="273"/>
      <c r="G4" s="273"/>
      <c r="H4" s="273"/>
      <c r="I4" s="274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5" t="s">
        <v>29</v>
      </c>
      <c r="C6" s="276"/>
      <c r="D6" s="276"/>
      <c r="E6" s="276"/>
      <c r="F6" s="276"/>
      <c r="G6" s="276"/>
      <c r="H6" s="276"/>
      <c r="I6" s="277"/>
    </row>
    <row r="7" spans="1:9" ht="18" customHeight="1">
      <c r="A7" s="106"/>
      <c r="B7" s="111" t="s">
        <v>44</v>
      </c>
      <c r="C7" s="112" t="s">
        <v>272</v>
      </c>
      <c r="D7" s="113">
        <v>0.17</v>
      </c>
      <c r="E7" s="113">
        <v>0.17</v>
      </c>
      <c r="F7" s="113">
        <v>0.17</v>
      </c>
      <c r="G7" s="114">
        <v>1</v>
      </c>
      <c r="H7" s="114">
        <v>10000</v>
      </c>
      <c r="I7" s="114">
        <v>1700</v>
      </c>
    </row>
    <row r="8" spans="1:9" ht="18" customHeight="1">
      <c r="A8" s="106"/>
      <c r="B8" s="115" t="s">
        <v>283</v>
      </c>
      <c r="C8" s="278"/>
      <c r="D8" s="253"/>
      <c r="E8" s="253"/>
      <c r="F8" s="279"/>
      <c r="G8" s="116">
        <f>SUM(G7:G7)</f>
        <v>1</v>
      </c>
      <c r="H8" s="116">
        <f>SUM(H7:H7)</f>
        <v>10000</v>
      </c>
      <c r="I8" s="116">
        <f>SUM(I7:I7)</f>
        <v>1700</v>
      </c>
    </row>
    <row r="9" spans="1:9" ht="18" customHeight="1">
      <c r="A9" s="106"/>
      <c r="B9" s="275" t="s">
        <v>84</v>
      </c>
      <c r="C9" s="276"/>
      <c r="D9" s="276"/>
      <c r="E9" s="276"/>
      <c r="F9" s="276"/>
      <c r="G9" s="276"/>
      <c r="H9" s="276"/>
      <c r="I9" s="277"/>
    </row>
    <row r="10" spans="1:9" ht="18" customHeight="1">
      <c r="A10" s="106"/>
      <c r="B10" s="111" t="s">
        <v>285</v>
      </c>
      <c r="C10" s="112" t="s">
        <v>286</v>
      </c>
      <c r="D10" s="113">
        <v>2.8</v>
      </c>
      <c r="E10" s="113">
        <v>2.8</v>
      </c>
      <c r="F10" s="113">
        <v>2.8</v>
      </c>
      <c r="G10" s="114">
        <v>1</v>
      </c>
      <c r="H10" s="114">
        <v>1719</v>
      </c>
      <c r="I10" s="114">
        <v>4813.2</v>
      </c>
    </row>
    <row r="11" spans="1:9" ht="18" customHeight="1">
      <c r="A11" s="106"/>
      <c r="B11" s="115" t="s">
        <v>313</v>
      </c>
      <c r="C11" s="278"/>
      <c r="D11" s="253"/>
      <c r="E11" s="253"/>
      <c r="F11" s="279"/>
      <c r="G11" s="116">
        <f>G10</f>
        <v>1</v>
      </c>
      <c r="H11" s="116">
        <f t="shared" ref="H11:I11" si="0">H10</f>
        <v>1719</v>
      </c>
      <c r="I11" s="116">
        <f t="shared" si="0"/>
        <v>4813.2</v>
      </c>
    </row>
    <row r="12" spans="1:9" ht="18" customHeight="1">
      <c r="A12" s="106"/>
      <c r="B12" s="117" t="s">
        <v>284</v>
      </c>
      <c r="C12" s="287"/>
      <c r="D12" s="288"/>
      <c r="E12" s="288"/>
      <c r="F12" s="289"/>
      <c r="G12" s="118">
        <f>G8+G11</f>
        <v>2</v>
      </c>
      <c r="H12" s="118">
        <f t="shared" ref="H12:I12" si="1">H8+H11</f>
        <v>11719</v>
      </c>
      <c r="I12" s="118">
        <f t="shared" si="1"/>
        <v>6513.2</v>
      </c>
    </row>
    <row r="13" spans="1:9" ht="18" customHeight="1">
      <c r="B13" s="269" t="s">
        <v>127</v>
      </c>
      <c r="C13" s="270"/>
      <c r="D13" s="270"/>
      <c r="E13" s="270"/>
      <c r="F13" s="270"/>
      <c r="G13" s="270"/>
      <c r="H13" s="270"/>
      <c r="I13" s="270"/>
    </row>
    <row r="14" spans="1:9" ht="18" customHeight="1">
      <c r="B14" s="260" t="s">
        <v>15</v>
      </c>
      <c r="C14" s="261"/>
      <c r="D14" s="262"/>
      <c r="E14" s="260" t="s">
        <v>20</v>
      </c>
      <c r="F14" s="262"/>
      <c r="G14" s="271" t="s">
        <v>45</v>
      </c>
      <c r="H14" s="261"/>
      <c r="I14" s="262"/>
    </row>
    <row r="15" spans="1:9" ht="12.95" customHeight="1">
      <c r="B15" s="267" t="s">
        <v>29</v>
      </c>
      <c r="C15" s="223"/>
      <c r="D15" s="223"/>
      <c r="E15" s="223"/>
      <c r="F15" s="223"/>
      <c r="G15" s="223"/>
      <c r="H15" s="223"/>
      <c r="I15" s="268"/>
    </row>
    <row r="16" spans="1:9" ht="12.95" customHeight="1">
      <c r="B16" s="290" t="s">
        <v>281</v>
      </c>
      <c r="C16" s="249"/>
      <c r="D16" s="291"/>
      <c r="E16" s="278" t="s">
        <v>282</v>
      </c>
      <c r="F16" s="279"/>
      <c r="G16" s="278" t="s">
        <v>72</v>
      </c>
      <c r="H16" s="253"/>
      <c r="I16" s="279"/>
    </row>
    <row r="17" spans="2:9" ht="12.95" customHeight="1">
      <c r="B17" s="263" t="s">
        <v>211</v>
      </c>
      <c r="C17" s="249"/>
      <c r="D17" s="264"/>
      <c r="E17" s="265" t="s">
        <v>210</v>
      </c>
      <c r="F17" s="266"/>
      <c r="G17" s="265">
        <v>3</v>
      </c>
      <c r="H17" s="253"/>
      <c r="I17" s="266"/>
    </row>
    <row r="18" spans="2:9" ht="12.95" customHeight="1">
      <c r="B18" s="245" t="s">
        <v>73</v>
      </c>
      <c r="C18" s="246"/>
      <c r="D18" s="246"/>
      <c r="E18" s="246"/>
      <c r="F18" s="246"/>
      <c r="G18" s="246"/>
      <c r="H18" s="246"/>
      <c r="I18" s="247"/>
    </row>
    <row r="19" spans="2:9" ht="12.95" customHeight="1">
      <c r="B19" s="248" t="s">
        <v>301</v>
      </c>
      <c r="C19" s="249"/>
      <c r="D19" s="250"/>
      <c r="E19" s="251" t="s">
        <v>302</v>
      </c>
      <c r="F19" s="252"/>
      <c r="G19" s="251">
        <v>10</v>
      </c>
      <c r="H19" s="253"/>
      <c r="I19" s="252"/>
    </row>
    <row r="20" spans="2:9" ht="12.95" customHeight="1">
      <c r="B20" s="248" t="s">
        <v>111</v>
      </c>
      <c r="C20" s="249"/>
      <c r="D20" s="250"/>
      <c r="E20" s="251" t="s">
        <v>110</v>
      </c>
      <c r="F20" s="252"/>
      <c r="G20" s="251">
        <v>1</v>
      </c>
      <c r="H20" s="253"/>
      <c r="I20" s="252"/>
    </row>
    <row r="21" spans="2:9" ht="12.95" customHeight="1">
      <c r="B21" s="283" t="s">
        <v>114</v>
      </c>
      <c r="C21" s="284" t="s">
        <v>115</v>
      </c>
      <c r="D21" s="285"/>
      <c r="E21" s="280" t="s">
        <v>115</v>
      </c>
      <c r="F21" s="281"/>
      <c r="G21" s="280">
        <v>9.5</v>
      </c>
      <c r="H21" s="282"/>
      <c r="I21" s="281"/>
    </row>
    <row r="22" spans="2:9" ht="12.95" customHeight="1">
      <c r="B22" s="283" t="s">
        <v>120</v>
      </c>
      <c r="C22" s="284"/>
      <c r="D22" s="285"/>
      <c r="E22" s="280" t="s">
        <v>121</v>
      </c>
      <c r="F22" s="281"/>
      <c r="G22" s="280">
        <v>1</v>
      </c>
      <c r="H22" s="282"/>
      <c r="I22" s="281"/>
    </row>
    <row r="23" spans="2:9" ht="12.95" customHeight="1">
      <c r="B23" s="283" t="s">
        <v>141</v>
      </c>
      <c r="C23" s="284"/>
      <c r="D23" s="285"/>
      <c r="E23" s="280" t="s">
        <v>142</v>
      </c>
      <c r="F23" s="281"/>
      <c r="G23" s="280" t="s">
        <v>72</v>
      </c>
      <c r="H23" s="282"/>
      <c r="I23" s="281"/>
    </row>
    <row r="24" spans="2:9" ht="12.95" customHeight="1">
      <c r="B24" s="293" t="s">
        <v>94</v>
      </c>
      <c r="C24" s="294"/>
      <c r="D24" s="294"/>
      <c r="E24" s="294"/>
      <c r="F24" s="294"/>
      <c r="G24" s="294"/>
      <c r="H24" s="294"/>
      <c r="I24" s="295"/>
    </row>
    <row r="25" spans="2:9" ht="12.95" customHeight="1">
      <c r="B25" s="292" t="s">
        <v>250</v>
      </c>
      <c r="C25" s="249"/>
      <c r="D25" s="291"/>
      <c r="E25" s="286" t="s">
        <v>251</v>
      </c>
      <c r="F25" s="279"/>
      <c r="G25" s="286">
        <v>1</v>
      </c>
      <c r="H25" s="253"/>
      <c r="I25" s="279"/>
    </row>
    <row r="26" spans="2:9" ht="12.95" customHeight="1">
      <c r="B26" s="292" t="s">
        <v>279</v>
      </c>
      <c r="C26" s="249"/>
      <c r="D26" s="291"/>
      <c r="E26" s="286" t="s">
        <v>280</v>
      </c>
      <c r="F26" s="279"/>
      <c r="G26" s="286" t="s">
        <v>72</v>
      </c>
      <c r="H26" s="253"/>
      <c r="I26" s="279"/>
    </row>
    <row r="27" spans="2:9" ht="12.95" customHeight="1">
      <c r="B27" s="292" t="s">
        <v>233</v>
      </c>
      <c r="C27" s="249"/>
      <c r="D27" s="291"/>
      <c r="E27" s="286" t="s">
        <v>232</v>
      </c>
      <c r="F27" s="279"/>
      <c r="G27" s="286">
        <v>0.5</v>
      </c>
      <c r="H27" s="253"/>
      <c r="I27" s="279"/>
    </row>
    <row r="28" spans="2:9" ht="12.95" customHeight="1">
      <c r="B28" s="283" t="s">
        <v>240</v>
      </c>
      <c r="C28" s="284"/>
      <c r="D28" s="285"/>
      <c r="E28" s="296" t="s">
        <v>241</v>
      </c>
      <c r="F28" s="296"/>
      <c r="G28" s="280" t="s">
        <v>72</v>
      </c>
      <c r="H28" s="282"/>
      <c r="I28" s="281"/>
    </row>
    <row r="29" spans="2:9" ht="12.95" customHeight="1">
      <c r="B29" s="283" t="s">
        <v>117</v>
      </c>
      <c r="C29" s="284"/>
      <c r="D29" s="285"/>
      <c r="E29" s="280" t="s">
        <v>116</v>
      </c>
      <c r="F29" s="281"/>
      <c r="G29" s="280" t="s">
        <v>72</v>
      </c>
      <c r="H29" s="282"/>
      <c r="I29" s="281"/>
    </row>
    <row r="30" spans="2:9" ht="25.5" customHeight="1"/>
    <row r="31" spans="2:9" ht="22.5"/>
  </sheetData>
  <mergeCells count="50">
    <mergeCell ref="B29:D29"/>
    <mergeCell ref="E29:F29"/>
    <mergeCell ref="G29:I29"/>
    <mergeCell ref="B24:I24"/>
    <mergeCell ref="B27:D27"/>
    <mergeCell ref="E27:F27"/>
    <mergeCell ref="G27:I27"/>
    <mergeCell ref="G28:I28"/>
    <mergeCell ref="B28:D28"/>
    <mergeCell ref="E28:F28"/>
    <mergeCell ref="B26:D26"/>
    <mergeCell ref="E26:F26"/>
    <mergeCell ref="G26:I26"/>
    <mergeCell ref="B22:D22"/>
    <mergeCell ref="B21:D21"/>
    <mergeCell ref="E25:F25"/>
    <mergeCell ref="G25:I25"/>
    <mergeCell ref="B9:I9"/>
    <mergeCell ref="C11:F11"/>
    <mergeCell ref="C12:F12"/>
    <mergeCell ref="B16:D16"/>
    <mergeCell ref="E16:F16"/>
    <mergeCell ref="G16:I16"/>
    <mergeCell ref="B25:D25"/>
    <mergeCell ref="B19:D19"/>
    <mergeCell ref="E19:F19"/>
    <mergeCell ref="G19:I19"/>
    <mergeCell ref="G23:I23"/>
    <mergeCell ref="B23:D23"/>
    <mergeCell ref="E23:F23"/>
    <mergeCell ref="E22:F22"/>
    <mergeCell ref="G22:I22"/>
    <mergeCell ref="E21:F21"/>
    <mergeCell ref="G21:I21"/>
    <mergeCell ref="B18:I18"/>
    <mergeCell ref="B20:D20"/>
    <mergeCell ref="E20:F20"/>
    <mergeCell ref="G20:I20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7" t="s">
        <v>0</v>
      </c>
      <c r="C1" s="297"/>
      <c r="D1" s="5"/>
      <c r="E1" s="5"/>
      <c r="F1" s="5"/>
    </row>
    <row r="2" spans="1:6" ht="27.95" customHeight="1">
      <c r="A2" s="4"/>
      <c r="B2" s="298" t="s">
        <v>315</v>
      </c>
      <c r="C2" s="298"/>
      <c r="D2" s="298"/>
      <c r="E2" s="298"/>
      <c r="F2" s="298"/>
    </row>
    <row r="3" spans="1:6" ht="42.75" customHeight="1">
      <c r="B3" s="272" t="s">
        <v>46</v>
      </c>
      <c r="C3" s="273"/>
      <c r="D3" s="273"/>
      <c r="E3" s="273"/>
      <c r="F3" s="27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128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130</v>
      </c>
      <c r="E15" s="14">
        <v>978181.82</v>
      </c>
      <c r="F15" s="16" t="s">
        <v>54</v>
      </c>
    </row>
    <row r="16" spans="1:6" ht="20.100000000000001" customHeight="1">
      <c r="B16" s="11" t="s">
        <v>147</v>
      </c>
      <c r="C16" s="17" t="s">
        <v>51</v>
      </c>
      <c r="D16" s="15" t="s">
        <v>149</v>
      </c>
      <c r="E16" s="14" t="s">
        <v>54</v>
      </c>
      <c r="F16" s="16" t="s">
        <v>54</v>
      </c>
    </row>
    <row r="17" spans="2:6" ht="20.100000000000001" customHeight="1">
      <c r="B17" s="11" t="s">
        <v>148</v>
      </c>
      <c r="C17" s="17" t="s">
        <v>56</v>
      </c>
      <c r="D17" s="15" t="s">
        <v>150</v>
      </c>
      <c r="E17" s="14" t="s">
        <v>54</v>
      </c>
      <c r="F17" s="16" t="s">
        <v>54</v>
      </c>
    </row>
    <row r="18" spans="2:6" ht="20.100000000000001" customHeight="1">
      <c r="B18" s="11" t="s">
        <v>147</v>
      </c>
      <c r="C18" s="17" t="s">
        <v>56</v>
      </c>
      <c r="D18" s="15" t="s">
        <v>151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2026-05-10T10:49:44Z</cp:lastPrinted>
  <dcterms:created xsi:type="dcterms:W3CDTF">2024-09-12T06:50:39Z</dcterms:created>
  <dcterms:modified xsi:type="dcterms:W3CDTF">2026-05-10T11:07:55Z</dcterms:modified>
</cp:coreProperties>
</file>